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1020" windowWidth="9390" windowHeight="5055" tabRatio="788"/>
  </bookViews>
  <sheets>
    <sheet name="01.06.2016" sheetId="1" r:id="rId1"/>
    <sheet name="Лист2" sheetId="3" state="hidden" r:id="rId2"/>
    <sheet name="Середня доза препаратів" sheetId="7" state="hidden" r:id="rId3"/>
  </sheets>
  <definedNames>
    <definedName name="_xlnm._FilterDatabase" localSheetId="1" hidden="1">Лист2!$B$2:$G$1000</definedName>
    <definedName name="_xlnm.Print_Titles" localSheetId="0">'01.06.2016'!$1:$1</definedName>
    <definedName name="_xlnm.Print_Area" localSheetId="0">'01.06.2016'!$A$1:$W$620</definedName>
  </definedNames>
  <calcPr calcId="145621"/>
</workbook>
</file>

<file path=xl/calcChain.xml><?xml version="1.0" encoding="utf-8"?>
<calcChain xmlns="http://schemas.openxmlformats.org/spreadsheetml/2006/main">
  <c r="T308" i="1" l="1"/>
  <c r="S308" i="1"/>
  <c r="W281" i="1" l="1"/>
  <c r="V281" i="1"/>
  <c r="U281" i="1"/>
  <c r="T281" i="1"/>
  <c r="S281" i="1"/>
  <c r="W176" i="1" l="1"/>
  <c r="V176" i="1"/>
  <c r="U176" i="1"/>
  <c r="S176" i="1"/>
  <c r="F440" i="1" l="1"/>
  <c r="G440" i="1"/>
  <c r="H440" i="1"/>
  <c r="I440" i="1"/>
  <c r="J440" i="1"/>
  <c r="M440" i="1"/>
  <c r="N440" i="1"/>
  <c r="O440" i="1"/>
  <c r="P440" i="1"/>
  <c r="Q440" i="1"/>
  <c r="T3" i="1"/>
  <c r="S3" i="1"/>
  <c r="O3" i="1"/>
  <c r="F3" i="1"/>
  <c r="M3" i="1"/>
  <c r="J3" i="1"/>
  <c r="I3" i="1"/>
  <c r="G3" i="1"/>
  <c r="W612" i="1" l="1"/>
  <c r="V612" i="1"/>
  <c r="U612" i="1"/>
  <c r="T612" i="1"/>
  <c r="S612" i="1"/>
  <c r="R612" i="1"/>
  <c r="Q612" i="1"/>
  <c r="P612" i="1"/>
  <c r="O612" i="1"/>
  <c r="N612" i="1"/>
  <c r="M612" i="1"/>
  <c r="L612" i="1"/>
  <c r="K612" i="1"/>
  <c r="J612" i="1"/>
  <c r="I612" i="1"/>
  <c r="H612" i="1"/>
  <c r="G612" i="1"/>
  <c r="F612" i="1"/>
  <c r="W611" i="1"/>
  <c r="V611" i="1"/>
  <c r="U611" i="1"/>
  <c r="T611" i="1"/>
  <c r="S611" i="1"/>
  <c r="R611" i="1"/>
  <c r="Q611" i="1"/>
  <c r="P611" i="1"/>
  <c r="O611" i="1"/>
  <c r="N611" i="1"/>
  <c r="M611" i="1"/>
  <c r="L611" i="1"/>
  <c r="K611" i="1"/>
  <c r="J611" i="1"/>
  <c r="I611" i="1"/>
  <c r="H611" i="1"/>
  <c r="G611" i="1"/>
  <c r="F611" i="1"/>
  <c r="R610" i="1"/>
  <c r="Q610" i="1"/>
  <c r="P610" i="1"/>
  <c r="O610" i="1"/>
  <c r="N610" i="1"/>
  <c r="M610" i="1"/>
  <c r="L610" i="1"/>
  <c r="K610" i="1"/>
  <c r="J610" i="1"/>
  <c r="I610" i="1"/>
  <c r="H610" i="1"/>
  <c r="G610" i="1"/>
  <c r="R607" i="1"/>
  <c r="Q607" i="1"/>
  <c r="P607" i="1"/>
  <c r="O607" i="1"/>
  <c r="N607" i="1"/>
  <c r="M607" i="1"/>
  <c r="L607" i="1"/>
  <c r="K607" i="1"/>
  <c r="J607" i="1"/>
  <c r="I607" i="1"/>
  <c r="H607" i="1"/>
  <c r="G607" i="1"/>
  <c r="R604" i="1"/>
  <c r="Q604" i="1"/>
  <c r="P604" i="1"/>
  <c r="O604" i="1"/>
  <c r="N604" i="1"/>
  <c r="M604" i="1"/>
  <c r="L604" i="1"/>
  <c r="K604" i="1"/>
  <c r="J604" i="1"/>
  <c r="I604" i="1"/>
  <c r="H604" i="1"/>
  <c r="G604" i="1"/>
  <c r="R601" i="1"/>
  <c r="Q601" i="1"/>
  <c r="P601" i="1"/>
  <c r="O601" i="1"/>
  <c r="N601" i="1"/>
  <c r="M601" i="1"/>
  <c r="L601" i="1"/>
  <c r="K601" i="1"/>
  <c r="J601" i="1"/>
  <c r="I601" i="1"/>
  <c r="H601" i="1"/>
  <c r="G601" i="1"/>
  <c r="W597" i="1"/>
  <c r="V597" i="1"/>
  <c r="U597" i="1"/>
  <c r="T597" i="1"/>
  <c r="S597" i="1"/>
  <c r="R597" i="1"/>
  <c r="Q597" i="1"/>
  <c r="P597" i="1"/>
  <c r="O597" i="1"/>
  <c r="N597" i="1"/>
  <c r="M597" i="1"/>
  <c r="L597" i="1"/>
  <c r="K597" i="1"/>
  <c r="J597" i="1"/>
  <c r="I597" i="1"/>
  <c r="H597" i="1"/>
  <c r="G597" i="1"/>
  <c r="F597" i="1"/>
  <c r="W596" i="1"/>
  <c r="V596" i="1"/>
  <c r="U596" i="1"/>
  <c r="T596" i="1"/>
  <c r="S596" i="1"/>
  <c r="R596" i="1"/>
  <c r="Q596" i="1"/>
  <c r="P596" i="1"/>
  <c r="O596" i="1"/>
  <c r="N596" i="1"/>
  <c r="M596" i="1"/>
  <c r="L596" i="1"/>
  <c r="K596" i="1"/>
  <c r="J596" i="1"/>
  <c r="I596" i="1"/>
  <c r="H596" i="1"/>
  <c r="G596" i="1"/>
  <c r="F596" i="1"/>
  <c r="R595" i="1"/>
  <c r="Q595" i="1"/>
  <c r="P595" i="1"/>
  <c r="O595" i="1"/>
  <c r="N595" i="1"/>
  <c r="M595" i="1"/>
  <c r="L595" i="1"/>
  <c r="K595" i="1"/>
  <c r="J595" i="1"/>
  <c r="I595" i="1"/>
  <c r="H595" i="1"/>
  <c r="G595" i="1"/>
  <c r="W591" i="1"/>
  <c r="V591" i="1"/>
  <c r="U591" i="1"/>
  <c r="T591" i="1"/>
  <c r="S591" i="1"/>
  <c r="R591" i="1"/>
  <c r="Q591" i="1"/>
  <c r="P591" i="1"/>
  <c r="O591" i="1"/>
  <c r="N591" i="1"/>
  <c r="M591" i="1"/>
  <c r="L591" i="1"/>
  <c r="K591" i="1"/>
  <c r="J591" i="1"/>
  <c r="I591" i="1"/>
  <c r="H591" i="1"/>
  <c r="G591" i="1"/>
  <c r="F591" i="1"/>
  <c r="W590" i="1"/>
  <c r="V590" i="1"/>
  <c r="U590" i="1"/>
  <c r="T590" i="1"/>
  <c r="S590" i="1"/>
  <c r="R590" i="1"/>
  <c r="Q590" i="1"/>
  <c r="P590" i="1"/>
  <c r="O590" i="1"/>
  <c r="N590" i="1"/>
  <c r="M590" i="1"/>
  <c r="L590" i="1"/>
  <c r="K590" i="1"/>
  <c r="J590" i="1"/>
  <c r="I590" i="1"/>
  <c r="H590" i="1"/>
  <c r="G590" i="1"/>
  <c r="F590" i="1"/>
  <c r="R589" i="1"/>
  <c r="Q589" i="1"/>
  <c r="P589" i="1"/>
  <c r="O589" i="1"/>
  <c r="N589" i="1"/>
  <c r="M589" i="1"/>
  <c r="L589" i="1"/>
  <c r="K589" i="1"/>
  <c r="J589" i="1"/>
  <c r="I589" i="1"/>
  <c r="H589" i="1"/>
  <c r="G589" i="1"/>
  <c r="R586" i="1"/>
  <c r="Q586" i="1"/>
  <c r="P586" i="1"/>
  <c r="O586" i="1"/>
  <c r="N586" i="1"/>
  <c r="M586" i="1"/>
  <c r="L586" i="1"/>
  <c r="K586" i="1"/>
  <c r="J586" i="1"/>
  <c r="I586" i="1"/>
  <c r="H586" i="1"/>
  <c r="G586" i="1"/>
  <c r="R583" i="1"/>
  <c r="Q583" i="1"/>
  <c r="P583" i="1"/>
  <c r="O583" i="1"/>
  <c r="N583" i="1"/>
  <c r="M583" i="1"/>
  <c r="L583" i="1"/>
  <c r="K583" i="1"/>
  <c r="J583" i="1"/>
  <c r="I583" i="1"/>
  <c r="H583" i="1"/>
  <c r="G583" i="1"/>
  <c r="R580" i="1"/>
  <c r="Q580" i="1"/>
  <c r="P580" i="1"/>
  <c r="O580" i="1"/>
  <c r="N580" i="1"/>
  <c r="M580" i="1"/>
  <c r="L580" i="1"/>
  <c r="K580" i="1"/>
  <c r="J580" i="1"/>
  <c r="I580" i="1"/>
  <c r="H580" i="1"/>
  <c r="G580" i="1"/>
  <c r="R577" i="1"/>
  <c r="Q577" i="1"/>
  <c r="P577" i="1"/>
  <c r="O577" i="1"/>
  <c r="N577" i="1"/>
  <c r="M577" i="1"/>
  <c r="L577" i="1"/>
  <c r="K577" i="1"/>
  <c r="J577" i="1"/>
  <c r="I577" i="1"/>
  <c r="H577" i="1"/>
  <c r="G577" i="1"/>
  <c r="R574" i="1"/>
  <c r="Q574" i="1"/>
  <c r="P574" i="1"/>
  <c r="O574" i="1"/>
  <c r="N574" i="1"/>
  <c r="M574" i="1"/>
  <c r="L574" i="1"/>
  <c r="K574" i="1"/>
  <c r="J574" i="1"/>
  <c r="I574" i="1"/>
  <c r="H574" i="1"/>
  <c r="G574" i="1"/>
  <c r="W570" i="1"/>
  <c r="V570" i="1"/>
  <c r="U570" i="1"/>
  <c r="T570" i="1"/>
  <c r="S570" i="1"/>
  <c r="R570" i="1"/>
  <c r="Q570" i="1"/>
  <c r="P570" i="1"/>
  <c r="O570" i="1"/>
  <c r="N570" i="1"/>
  <c r="M570" i="1"/>
  <c r="L570" i="1"/>
  <c r="K570" i="1"/>
  <c r="J570" i="1"/>
  <c r="I570" i="1"/>
  <c r="H570" i="1"/>
  <c r="G570" i="1"/>
  <c r="F570" i="1"/>
  <c r="R569" i="1"/>
  <c r="Q569" i="1"/>
  <c r="P569" i="1"/>
  <c r="O569" i="1"/>
  <c r="N569" i="1"/>
  <c r="M569" i="1"/>
  <c r="L569" i="1"/>
  <c r="K569" i="1"/>
  <c r="J569" i="1"/>
  <c r="I569" i="1"/>
  <c r="H569" i="1"/>
  <c r="G569" i="1"/>
  <c r="F569" i="1"/>
  <c r="R568" i="1"/>
  <c r="Q568" i="1"/>
  <c r="P568" i="1"/>
  <c r="O568" i="1"/>
  <c r="N568" i="1"/>
  <c r="M568" i="1"/>
  <c r="L568" i="1"/>
  <c r="K568" i="1"/>
  <c r="J568" i="1"/>
  <c r="I568" i="1"/>
  <c r="H568" i="1"/>
  <c r="G568" i="1"/>
  <c r="R565" i="1"/>
  <c r="Q565" i="1"/>
  <c r="P565" i="1"/>
  <c r="O565" i="1"/>
  <c r="N565" i="1"/>
  <c r="M565" i="1"/>
  <c r="L565" i="1"/>
  <c r="K565" i="1"/>
  <c r="J565" i="1"/>
  <c r="I565" i="1"/>
  <c r="H565" i="1"/>
  <c r="G565" i="1"/>
  <c r="R562" i="1"/>
  <c r="Q562" i="1"/>
  <c r="P562" i="1"/>
  <c r="O562" i="1"/>
  <c r="N562" i="1"/>
  <c r="M562" i="1"/>
  <c r="L562" i="1"/>
  <c r="K562" i="1"/>
  <c r="J562" i="1"/>
  <c r="I562" i="1"/>
  <c r="H562" i="1"/>
  <c r="G562" i="1"/>
  <c r="R559" i="1"/>
  <c r="Q559" i="1"/>
  <c r="P559" i="1"/>
  <c r="O559" i="1"/>
  <c r="N559" i="1"/>
  <c r="M559" i="1"/>
  <c r="L559" i="1"/>
  <c r="K559" i="1"/>
  <c r="J559" i="1"/>
  <c r="I559" i="1"/>
  <c r="H559" i="1"/>
  <c r="G559" i="1"/>
  <c r="R556" i="1"/>
  <c r="Q556" i="1"/>
  <c r="P556" i="1"/>
  <c r="O556" i="1"/>
  <c r="N556" i="1"/>
  <c r="M556" i="1"/>
  <c r="L556" i="1"/>
  <c r="K556" i="1"/>
  <c r="J556" i="1"/>
  <c r="I556" i="1"/>
  <c r="H556" i="1"/>
  <c r="G556" i="1"/>
  <c r="R553" i="1"/>
  <c r="Q553" i="1"/>
  <c r="P553" i="1"/>
  <c r="O553" i="1"/>
  <c r="N553" i="1"/>
  <c r="M553" i="1"/>
  <c r="L553" i="1"/>
  <c r="K553" i="1"/>
  <c r="J553" i="1"/>
  <c r="I553" i="1"/>
  <c r="H553" i="1"/>
  <c r="G553" i="1"/>
  <c r="R550" i="1"/>
  <c r="Q550" i="1"/>
  <c r="P550" i="1"/>
  <c r="O550" i="1"/>
  <c r="N550" i="1"/>
  <c r="M550" i="1"/>
  <c r="L550" i="1"/>
  <c r="K550" i="1"/>
  <c r="J550" i="1"/>
  <c r="I550" i="1"/>
  <c r="H550" i="1"/>
  <c r="G550" i="1"/>
  <c r="R547" i="1"/>
  <c r="Q547" i="1"/>
  <c r="P547" i="1"/>
  <c r="O547" i="1"/>
  <c r="N547" i="1"/>
  <c r="M547" i="1"/>
  <c r="L547" i="1"/>
  <c r="K547" i="1"/>
  <c r="J547" i="1"/>
  <c r="I547" i="1"/>
  <c r="H547" i="1"/>
  <c r="G547" i="1"/>
  <c r="R544" i="1"/>
  <c r="Q544" i="1"/>
  <c r="P544" i="1"/>
  <c r="O544" i="1"/>
  <c r="N544" i="1"/>
  <c r="M544" i="1"/>
  <c r="L544" i="1"/>
  <c r="K544" i="1"/>
  <c r="J544" i="1"/>
  <c r="I544" i="1"/>
  <c r="H544" i="1"/>
  <c r="G544" i="1"/>
  <c r="R541" i="1"/>
  <c r="Q541" i="1"/>
  <c r="P541" i="1"/>
  <c r="O541" i="1"/>
  <c r="N541" i="1"/>
  <c r="M541" i="1"/>
  <c r="L541" i="1"/>
  <c r="K541" i="1"/>
  <c r="J541" i="1"/>
  <c r="I541" i="1"/>
  <c r="H541" i="1"/>
  <c r="G541" i="1"/>
  <c r="R538" i="1"/>
  <c r="Q538" i="1"/>
  <c r="P538" i="1"/>
  <c r="O538" i="1"/>
  <c r="N538" i="1"/>
  <c r="M538" i="1"/>
  <c r="L538" i="1"/>
  <c r="K538" i="1"/>
  <c r="J538" i="1"/>
  <c r="I538" i="1"/>
  <c r="H538" i="1"/>
  <c r="G538" i="1"/>
  <c r="W534" i="1"/>
  <c r="V534" i="1"/>
  <c r="U534" i="1"/>
  <c r="T534" i="1"/>
  <c r="S534" i="1"/>
  <c r="R534" i="1"/>
  <c r="Q534" i="1"/>
  <c r="P534" i="1"/>
  <c r="O534" i="1"/>
  <c r="N534" i="1"/>
  <c r="M534" i="1"/>
  <c r="L534" i="1"/>
  <c r="K534" i="1"/>
  <c r="J534" i="1"/>
  <c r="I534" i="1"/>
  <c r="H534" i="1"/>
  <c r="G534" i="1"/>
  <c r="F534" i="1"/>
  <c r="W533" i="1"/>
  <c r="V533" i="1"/>
  <c r="U533" i="1"/>
  <c r="T533" i="1"/>
  <c r="S533" i="1"/>
  <c r="R533" i="1"/>
  <c r="Q533" i="1"/>
  <c r="P533" i="1"/>
  <c r="O533" i="1"/>
  <c r="N533" i="1"/>
  <c r="M533" i="1"/>
  <c r="L533" i="1"/>
  <c r="K533" i="1"/>
  <c r="J533" i="1"/>
  <c r="I533" i="1"/>
  <c r="H533" i="1"/>
  <c r="G533" i="1"/>
  <c r="F533" i="1"/>
  <c r="R532" i="1"/>
  <c r="Q532" i="1"/>
  <c r="P532" i="1"/>
  <c r="O532" i="1"/>
  <c r="N532" i="1"/>
  <c r="M532" i="1"/>
  <c r="L532" i="1"/>
  <c r="K532" i="1"/>
  <c r="J532" i="1"/>
  <c r="I532" i="1"/>
  <c r="H532" i="1"/>
  <c r="G532" i="1"/>
  <c r="R529" i="1"/>
  <c r="Q529" i="1"/>
  <c r="P529" i="1"/>
  <c r="O529" i="1"/>
  <c r="N529" i="1"/>
  <c r="M529" i="1"/>
  <c r="L529" i="1"/>
  <c r="K529" i="1"/>
  <c r="J529" i="1"/>
  <c r="I529" i="1"/>
  <c r="H529" i="1"/>
  <c r="G529" i="1"/>
  <c r="R526" i="1"/>
  <c r="Q526" i="1"/>
  <c r="P526" i="1"/>
  <c r="O526" i="1"/>
  <c r="N526" i="1"/>
  <c r="M526" i="1"/>
  <c r="L526" i="1"/>
  <c r="K526" i="1"/>
  <c r="J526" i="1"/>
  <c r="I526" i="1"/>
  <c r="H526" i="1"/>
  <c r="G526" i="1"/>
  <c r="R523" i="1"/>
  <c r="Q523" i="1"/>
  <c r="P523" i="1"/>
  <c r="O523" i="1"/>
  <c r="N523" i="1"/>
  <c r="M523" i="1"/>
  <c r="L523" i="1"/>
  <c r="K523" i="1"/>
  <c r="J523" i="1"/>
  <c r="I523" i="1"/>
  <c r="H523" i="1"/>
  <c r="G523" i="1"/>
  <c r="R520" i="1"/>
  <c r="Q520" i="1"/>
  <c r="P520" i="1"/>
  <c r="O520" i="1"/>
  <c r="N520" i="1"/>
  <c r="M520" i="1"/>
  <c r="L520" i="1"/>
  <c r="K520" i="1"/>
  <c r="J520" i="1"/>
  <c r="I520" i="1"/>
  <c r="H520" i="1"/>
  <c r="G520" i="1"/>
  <c r="R517" i="1"/>
  <c r="Q517" i="1"/>
  <c r="P517" i="1"/>
  <c r="O517" i="1"/>
  <c r="N517" i="1"/>
  <c r="M517" i="1"/>
  <c r="L517" i="1"/>
  <c r="K517" i="1"/>
  <c r="J517" i="1"/>
  <c r="I517" i="1"/>
  <c r="H517" i="1"/>
  <c r="G517" i="1"/>
  <c r="W513" i="1"/>
  <c r="V513" i="1"/>
  <c r="U513" i="1"/>
  <c r="T513" i="1"/>
  <c r="S513" i="1"/>
  <c r="R513" i="1"/>
  <c r="Q513" i="1"/>
  <c r="P513" i="1"/>
  <c r="O513" i="1"/>
  <c r="N513" i="1"/>
  <c r="M513" i="1"/>
  <c r="L513" i="1"/>
  <c r="K513" i="1"/>
  <c r="J513" i="1"/>
  <c r="I513" i="1"/>
  <c r="H513" i="1"/>
  <c r="G513" i="1"/>
  <c r="F513" i="1"/>
  <c r="W512" i="1"/>
  <c r="V512" i="1"/>
  <c r="U512" i="1"/>
  <c r="T512" i="1"/>
  <c r="S512" i="1"/>
  <c r="R512" i="1"/>
  <c r="Q512" i="1"/>
  <c r="P512" i="1"/>
  <c r="O512" i="1"/>
  <c r="N512" i="1"/>
  <c r="M512" i="1"/>
  <c r="L512" i="1"/>
  <c r="K512" i="1"/>
  <c r="J512" i="1"/>
  <c r="I512" i="1"/>
  <c r="H512" i="1"/>
  <c r="G512" i="1"/>
  <c r="F512" i="1"/>
  <c r="R511" i="1"/>
  <c r="Q511" i="1"/>
  <c r="P511" i="1"/>
  <c r="O511" i="1"/>
  <c r="N511" i="1"/>
  <c r="M511" i="1"/>
  <c r="L511" i="1"/>
  <c r="K511" i="1"/>
  <c r="J511" i="1"/>
  <c r="I511" i="1"/>
  <c r="H511" i="1"/>
  <c r="G511" i="1"/>
  <c r="R508" i="1"/>
  <c r="Q508" i="1"/>
  <c r="P508" i="1"/>
  <c r="O508" i="1"/>
  <c r="N508" i="1"/>
  <c r="M508" i="1"/>
  <c r="L508" i="1"/>
  <c r="K508" i="1"/>
  <c r="J508" i="1"/>
  <c r="I508" i="1"/>
  <c r="H508" i="1"/>
  <c r="G508" i="1"/>
  <c r="R505" i="1"/>
  <c r="Q505" i="1"/>
  <c r="P505" i="1"/>
  <c r="O505" i="1"/>
  <c r="N505" i="1"/>
  <c r="M505" i="1"/>
  <c r="L505" i="1"/>
  <c r="K505" i="1"/>
  <c r="J505" i="1"/>
  <c r="I505" i="1"/>
  <c r="H505" i="1"/>
  <c r="G505" i="1"/>
  <c r="R502" i="1"/>
  <c r="Q502" i="1"/>
  <c r="P502" i="1"/>
  <c r="O502" i="1"/>
  <c r="N502" i="1"/>
  <c r="M502" i="1"/>
  <c r="L502" i="1"/>
  <c r="K502" i="1"/>
  <c r="J502" i="1"/>
  <c r="I502" i="1"/>
  <c r="H502" i="1"/>
  <c r="G502" i="1"/>
  <c r="R499" i="1"/>
  <c r="Q499" i="1"/>
  <c r="P499" i="1"/>
  <c r="O499" i="1"/>
  <c r="N499" i="1"/>
  <c r="M499" i="1"/>
  <c r="L499" i="1"/>
  <c r="K499" i="1"/>
  <c r="J499" i="1"/>
  <c r="I499" i="1"/>
  <c r="H499" i="1"/>
  <c r="G499" i="1"/>
  <c r="R496" i="1"/>
  <c r="Q496" i="1"/>
  <c r="P496" i="1"/>
  <c r="O496" i="1"/>
  <c r="N496" i="1"/>
  <c r="M496" i="1"/>
  <c r="L496" i="1"/>
  <c r="K496" i="1"/>
  <c r="J496" i="1"/>
  <c r="I496" i="1"/>
  <c r="H496" i="1"/>
  <c r="G496" i="1"/>
  <c r="R493" i="1"/>
  <c r="Q493" i="1"/>
  <c r="P493" i="1"/>
  <c r="O493" i="1"/>
  <c r="N493" i="1"/>
  <c r="M493" i="1"/>
  <c r="L493" i="1"/>
  <c r="K493" i="1"/>
  <c r="J493" i="1"/>
  <c r="I493" i="1"/>
  <c r="H493" i="1"/>
  <c r="G493" i="1"/>
  <c r="R490" i="1"/>
  <c r="Q490" i="1"/>
  <c r="P490" i="1"/>
  <c r="O490" i="1"/>
  <c r="N490" i="1"/>
  <c r="M490" i="1"/>
  <c r="L490" i="1"/>
  <c r="K490" i="1"/>
  <c r="J490" i="1"/>
  <c r="I490" i="1"/>
  <c r="H490" i="1"/>
  <c r="G490" i="1"/>
  <c r="R487" i="1"/>
  <c r="Q487" i="1"/>
  <c r="P487" i="1"/>
  <c r="O487" i="1"/>
  <c r="N487" i="1"/>
  <c r="M487" i="1"/>
  <c r="L487" i="1"/>
  <c r="K487" i="1"/>
  <c r="J487" i="1"/>
  <c r="I487" i="1"/>
  <c r="H487" i="1"/>
  <c r="G487" i="1"/>
  <c r="R484" i="1"/>
  <c r="Q484" i="1"/>
  <c r="P484" i="1"/>
  <c r="O484" i="1"/>
  <c r="N484" i="1"/>
  <c r="M484" i="1"/>
  <c r="L484" i="1"/>
  <c r="K484" i="1"/>
  <c r="J484" i="1"/>
  <c r="I484" i="1"/>
  <c r="H484" i="1"/>
  <c r="G484" i="1"/>
  <c r="W480" i="1"/>
  <c r="V480" i="1"/>
  <c r="U480" i="1"/>
  <c r="T480" i="1"/>
  <c r="S480" i="1"/>
  <c r="R480" i="1"/>
  <c r="Q480" i="1"/>
  <c r="P480" i="1"/>
  <c r="O480" i="1"/>
  <c r="N480" i="1"/>
  <c r="M480" i="1"/>
  <c r="L480" i="1"/>
  <c r="K480" i="1"/>
  <c r="J480" i="1"/>
  <c r="I480" i="1"/>
  <c r="H480" i="1"/>
  <c r="G480" i="1"/>
  <c r="F480" i="1"/>
  <c r="W479" i="1"/>
  <c r="V479" i="1"/>
  <c r="U479" i="1"/>
  <c r="T479" i="1"/>
  <c r="S479" i="1"/>
  <c r="R479" i="1"/>
  <c r="Q479" i="1"/>
  <c r="P479" i="1"/>
  <c r="O479" i="1"/>
  <c r="N479" i="1"/>
  <c r="M479" i="1"/>
  <c r="L479" i="1"/>
  <c r="K479" i="1"/>
  <c r="J479" i="1"/>
  <c r="I479" i="1"/>
  <c r="H479" i="1"/>
  <c r="G479" i="1"/>
  <c r="F479" i="1"/>
  <c r="R478" i="1"/>
  <c r="Q478" i="1"/>
  <c r="P478" i="1"/>
  <c r="O478" i="1"/>
  <c r="N478" i="1"/>
  <c r="M478" i="1"/>
  <c r="L478" i="1"/>
  <c r="K478" i="1"/>
  <c r="J478" i="1"/>
  <c r="I478" i="1"/>
  <c r="H478" i="1"/>
  <c r="G478" i="1"/>
  <c r="R472" i="1"/>
  <c r="Q472" i="1"/>
  <c r="P472" i="1"/>
  <c r="O472" i="1"/>
  <c r="N472" i="1"/>
  <c r="M472" i="1"/>
  <c r="L472" i="1"/>
  <c r="K472" i="1"/>
  <c r="J472" i="1"/>
  <c r="I472" i="1"/>
  <c r="H472" i="1"/>
  <c r="G472" i="1"/>
  <c r="W468" i="1"/>
  <c r="V468" i="1"/>
  <c r="U468" i="1"/>
  <c r="T468" i="1"/>
  <c r="S468" i="1"/>
  <c r="R468" i="1"/>
  <c r="Q468" i="1"/>
  <c r="P468" i="1"/>
  <c r="O468" i="1"/>
  <c r="N468" i="1"/>
  <c r="M468" i="1"/>
  <c r="L468" i="1"/>
  <c r="K468" i="1"/>
  <c r="J468" i="1"/>
  <c r="I468" i="1"/>
  <c r="H468" i="1"/>
  <c r="G468" i="1"/>
  <c r="F468" i="1"/>
  <c r="W467" i="1"/>
  <c r="V467" i="1"/>
  <c r="U467" i="1"/>
  <c r="T467" i="1"/>
  <c r="S467" i="1"/>
  <c r="R467" i="1"/>
  <c r="Q467" i="1"/>
  <c r="P467" i="1"/>
  <c r="O467" i="1"/>
  <c r="N467" i="1"/>
  <c r="M467" i="1"/>
  <c r="L467" i="1"/>
  <c r="K467" i="1"/>
  <c r="J467" i="1"/>
  <c r="I467" i="1"/>
  <c r="H467" i="1"/>
  <c r="G467" i="1"/>
  <c r="F467" i="1"/>
  <c r="R466" i="1"/>
  <c r="Q466" i="1"/>
  <c r="P466" i="1"/>
  <c r="O466" i="1"/>
  <c r="N466" i="1"/>
  <c r="M466" i="1"/>
  <c r="L466" i="1"/>
  <c r="K466" i="1"/>
  <c r="J466" i="1"/>
  <c r="I466" i="1"/>
  <c r="H466" i="1"/>
  <c r="G466" i="1"/>
  <c r="R463" i="1"/>
  <c r="Q463" i="1"/>
  <c r="P463" i="1"/>
  <c r="O463" i="1"/>
  <c r="N463" i="1"/>
  <c r="M463" i="1"/>
  <c r="L463" i="1"/>
  <c r="K463" i="1"/>
  <c r="J463" i="1"/>
  <c r="I463" i="1"/>
  <c r="H463" i="1"/>
  <c r="G463" i="1"/>
  <c r="R460" i="1"/>
  <c r="Q460" i="1"/>
  <c r="P460" i="1"/>
  <c r="O460" i="1"/>
  <c r="N460" i="1"/>
  <c r="M460" i="1"/>
  <c r="L460" i="1"/>
  <c r="K460" i="1"/>
  <c r="J460" i="1"/>
  <c r="I460" i="1"/>
  <c r="H460" i="1"/>
  <c r="G460" i="1"/>
  <c r="R457" i="1"/>
  <c r="Q457" i="1"/>
  <c r="P457" i="1"/>
  <c r="O457" i="1"/>
  <c r="N457" i="1"/>
  <c r="M457" i="1"/>
  <c r="L457" i="1"/>
  <c r="K457" i="1"/>
  <c r="J457" i="1"/>
  <c r="I457" i="1"/>
  <c r="H457" i="1"/>
  <c r="G457" i="1"/>
  <c r="R454" i="1"/>
  <c r="Q454" i="1"/>
  <c r="P454" i="1"/>
  <c r="O454" i="1"/>
  <c r="N454" i="1"/>
  <c r="M454" i="1"/>
  <c r="L454" i="1"/>
  <c r="K454" i="1"/>
  <c r="J454" i="1"/>
  <c r="I454" i="1"/>
  <c r="H454" i="1"/>
  <c r="G454" i="1"/>
  <c r="R451" i="1"/>
  <c r="Q451" i="1"/>
  <c r="P451" i="1"/>
  <c r="O451" i="1"/>
  <c r="N451" i="1"/>
  <c r="M451" i="1"/>
  <c r="L451" i="1"/>
  <c r="K451" i="1"/>
  <c r="J451" i="1"/>
  <c r="I451" i="1"/>
  <c r="H451" i="1"/>
  <c r="G451" i="1"/>
  <c r="R448" i="1"/>
  <c r="Q448" i="1"/>
  <c r="P448" i="1"/>
  <c r="O448" i="1"/>
  <c r="N448" i="1"/>
  <c r="M448" i="1"/>
  <c r="L448" i="1"/>
  <c r="K448" i="1"/>
  <c r="J448" i="1"/>
  <c r="I448" i="1"/>
  <c r="H448" i="1"/>
  <c r="G448" i="1"/>
  <c r="R445" i="1"/>
  <c r="Q445" i="1"/>
  <c r="P445" i="1"/>
  <c r="O445" i="1"/>
  <c r="N445" i="1"/>
  <c r="M445" i="1"/>
  <c r="L445" i="1"/>
  <c r="K445" i="1"/>
  <c r="J445" i="1"/>
  <c r="I445" i="1"/>
  <c r="H445" i="1"/>
  <c r="G445" i="1"/>
  <c r="W441" i="1"/>
  <c r="V441" i="1"/>
  <c r="U441" i="1"/>
  <c r="T441" i="1"/>
  <c r="S441" i="1"/>
  <c r="R441" i="1"/>
  <c r="Q441" i="1"/>
  <c r="P441" i="1"/>
  <c r="O441" i="1"/>
  <c r="N441" i="1"/>
  <c r="M441" i="1"/>
  <c r="L441" i="1"/>
  <c r="K441" i="1"/>
  <c r="J441" i="1"/>
  <c r="I441" i="1"/>
  <c r="H441" i="1"/>
  <c r="G441" i="1"/>
  <c r="F441" i="1"/>
  <c r="W440" i="1"/>
  <c r="V440" i="1"/>
  <c r="U440" i="1"/>
  <c r="T440" i="1"/>
  <c r="S440" i="1"/>
  <c r="R440" i="1"/>
  <c r="L440" i="1"/>
  <c r="K440" i="1"/>
  <c r="R439" i="1"/>
  <c r="Q439" i="1"/>
  <c r="P439" i="1"/>
  <c r="O439" i="1"/>
  <c r="N439" i="1"/>
  <c r="M439" i="1"/>
  <c r="L439" i="1"/>
  <c r="K439" i="1"/>
  <c r="J439" i="1"/>
  <c r="I439" i="1"/>
  <c r="H439" i="1"/>
  <c r="G439" i="1"/>
  <c r="R436" i="1"/>
  <c r="Q436" i="1"/>
  <c r="P436" i="1"/>
  <c r="O436" i="1"/>
  <c r="N436" i="1"/>
  <c r="M436" i="1"/>
  <c r="L436" i="1"/>
  <c r="K436" i="1"/>
  <c r="J436" i="1"/>
  <c r="I436" i="1"/>
  <c r="H436" i="1"/>
  <c r="G436" i="1"/>
  <c r="R433" i="1"/>
  <c r="Q433" i="1"/>
  <c r="P433" i="1"/>
  <c r="O433" i="1"/>
  <c r="N433" i="1"/>
  <c r="M433" i="1"/>
  <c r="L433" i="1"/>
  <c r="K433" i="1"/>
  <c r="J433" i="1"/>
  <c r="I433" i="1"/>
  <c r="H433" i="1"/>
  <c r="G433" i="1"/>
  <c r="R430" i="1"/>
  <c r="Q430" i="1"/>
  <c r="P430" i="1"/>
  <c r="O430" i="1"/>
  <c r="N430" i="1"/>
  <c r="M430" i="1"/>
  <c r="L430" i="1"/>
  <c r="K430" i="1"/>
  <c r="J430" i="1"/>
  <c r="I430" i="1"/>
  <c r="H430" i="1"/>
  <c r="G430" i="1"/>
  <c r="W426" i="1"/>
  <c r="V426" i="1"/>
  <c r="U426" i="1"/>
  <c r="T426" i="1"/>
  <c r="S426" i="1"/>
  <c r="R426" i="1"/>
  <c r="Q426" i="1"/>
  <c r="P426" i="1"/>
  <c r="O426" i="1"/>
  <c r="N426" i="1"/>
  <c r="M426" i="1"/>
  <c r="L426" i="1"/>
  <c r="K426" i="1"/>
  <c r="J426" i="1"/>
  <c r="I426" i="1"/>
  <c r="H426" i="1"/>
  <c r="G426" i="1"/>
  <c r="F426" i="1"/>
  <c r="W425" i="1"/>
  <c r="V425" i="1"/>
  <c r="U425" i="1"/>
  <c r="T425" i="1"/>
  <c r="S425" i="1"/>
  <c r="R425" i="1"/>
  <c r="Q425" i="1"/>
  <c r="P425" i="1"/>
  <c r="O425" i="1"/>
  <c r="N425" i="1"/>
  <c r="M425" i="1"/>
  <c r="L425" i="1"/>
  <c r="K425" i="1"/>
  <c r="J425" i="1"/>
  <c r="I425" i="1"/>
  <c r="H425" i="1"/>
  <c r="G425" i="1"/>
  <c r="F425" i="1"/>
  <c r="R424" i="1"/>
  <c r="Q424" i="1"/>
  <c r="P424" i="1"/>
  <c r="O424" i="1"/>
  <c r="N424" i="1"/>
  <c r="M424" i="1"/>
  <c r="L424" i="1"/>
  <c r="K424" i="1"/>
  <c r="J424" i="1"/>
  <c r="I424" i="1"/>
  <c r="H424" i="1"/>
  <c r="G424" i="1"/>
  <c r="R421" i="1"/>
  <c r="Q421" i="1"/>
  <c r="P421" i="1"/>
  <c r="O421" i="1"/>
  <c r="N421" i="1"/>
  <c r="M421" i="1"/>
  <c r="L421" i="1"/>
  <c r="K421" i="1"/>
  <c r="J421" i="1"/>
  <c r="I421" i="1"/>
  <c r="H421" i="1"/>
  <c r="G421" i="1"/>
  <c r="R418" i="1"/>
  <c r="Q418" i="1"/>
  <c r="P418" i="1"/>
  <c r="O418" i="1"/>
  <c r="N418" i="1"/>
  <c r="M418" i="1"/>
  <c r="L418" i="1"/>
  <c r="K418" i="1"/>
  <c r="J418" i="1"/>
  <c r="I418" i="1"/>
  <c r="H418" i="1"/>
  <c r="G418" i="1"/>
  <c r="R415" i="1"/>
  <c r="Q415" i="1"/>
  <c r="P415" i="1"/>
  <c r="O415" i="1"/>
  <c r="N415" i="1"/>
  <c r="M415" i="1"/>
  <c r="L415" i="1"/>
  <c r="K415" i="1"/>
  <c r="J415" i="1"/>
  <c r="I415" i="1"/>
  <c r="H415" i="1"/>
  <c r="G415" i="1"/>
  <c r="R412" i="1"/>
  <c r="Q412" i="1"/>
  <c r="P412" i="1"/>
  <c r="O412" i="1"/>
  <c r="N412" i="1"/>
  <c r="M412" i="1"/>
  <c r="L412" i="1"/>
  <c r="K412" i="1"/>
  <c r="J412" i="1"/>
  <c r="I412" i="1"/>
  <c r="H412" i="1"/>
  <c r="G412" i="1"/>
  <c r="R409" i="1"/>
  <c r="Q409" i="1"/>
  <c r="P409" i="1"/>
  <c r="O409" i="1"/>
  <c r="N409" i="1"/>
  <c r="M409" i="1"/>
  <c r="L409" i="1"/>
  <c r="K409" i="1"/>
  <c r="J409" i="1"/>
  <c r="I409" i="1"/>
  <c r="H409" i="1"/>
  <c r="G409" i="1"/>
  <c r="R406" i="1"/>
  <c r="Q406" i="1"/>
  <c r="P406" i="1"/>
  <c r="O406" i="1"/>
  <c r="N406" i="1"/>
  <c r="M406" i="1"/>
  <c r="L406" i="1"/>
  <c r="K406" i="1"/>
  <c r="J406" i="1"/>
  <c r="I406" i="1"/>
  <c r="H406" i="1"/>
  <c r="G406" i="1"/>
  <c r="R403" i="1"/>
  <c r="Q403" i="1"/>
  <c r="P403" i="1"/>
  <c r="O403" i="1"/>
  <c r="N403" i="1"/>
  <c r="M403" i="1"/>
  <c r="L403" i="1"/>
  <c r="K403" i="1"/>
  <c r="J403" i="1"/>
  <c r="I403" i="1"/>
  <c r="H403" i="1"/>
  <c r="G403" i="1"/>
  <c r="R400" i="1"/>
  <c r="Q400" i="1"/>
  <c r="P400" i="1"/>
  <c r="O400" i="1"/>
  <c r="N400" i="1"/>
  <c r="M400" i="1"/>
  <c r="L400" i="1"/>
  <c r="K400" i="1"/>
  <c r="J400" i="1"/>
  <c r="I400" i="1"/>
  <c r="H400" i="1"/>
  <c r="G400" i="1"/>
  <c r="R397" i="1"/>
  <c r="Q397" i="1"/>
  <c r="P397" i="1"/>
  <c r="O397" i="1"/>
  <c r="N397" i="1"/>
  <c r="M397" i="1"/>
  <c r="L397" i="1"/>
  <c r="K397" i="1"/>
  <c r="J397" i="1"/>
  <c r="I397" i="1"/>
  <c r="H397" i="1"/>
  <c r="G397" i="1"/>
  <c r="R394" i="1"/>
  <c r="Q394" i="1"/>
  <c r="P394" i="1"/>
  <c r="O394" i="1"/>
  <c r="N394" i="1"/>
  <c r="M394" i="1"/>
  <c r="L394" i="1"/>
  <c r="K394" i="1"/>
  <c r="J394" i="1"/>
  <c r="I394" i="1"/>
  <c r="H394" i="1"/>
  <c r="G394" i="1"/>
  <c r="R391" i="1"/>
  <c r="Q391" i="1"/>
  <c r="P391" i="1"/>
  <c r="O391" i="1"/>
  <c r="N391" i="1"/>
  <c r="M391" i="1"/>
  <c r="L391" i="1"/>
  <c r="K391" i="1"/>
  <c r="J391" i="1"/>
  <c r="I391" i="1"/>
  <c r="H391" i="1"/>
  <c r="G391" i="1"/>
  <c r="W387" i="1"/>
  <c r="V387" i="1"/>
  <c r="U387" i="1"/>
  <c r="T387" i="1"/>
  <c r="S387" i="1"/>
  <c r="R387" i="1"/>
  <c r="Q387" i="1"/>
  <c r="P387" i="1"/>
  <c r="O387" i="1"/>
  <c r="N387" i="1"/>
  <c r="M387" i="1"/>
  <c r="L387" i="1"/>
  <c r="K387" i="1"/>
  <c r="J387" i="1"/>
  <c r="I387" i="1"/>
  <c r="H387" i="1"/>
  <c r="G387" i="1"/>
  <c r="F387" i="1"/>
  <c r="W386" i="1"/>
  <c r="V386" i="1"/>
  <c r="U386" i="1"/>
  <c r="T386" i="1"/>
  <c r="S386" i="1"/>
  <c r="R386" i="1"/>
  <c r="Q386" i="1"/>
  <c r="P386" i="1"/>
  <c r="O386" i="1"/>
  <c r="N386" i="1"/>
  <c r="M386" i="1"/>
  <c r="L386" i="1"/>
  <c r="K386" i="1"/>
  <c r="J386" i="1"/>
  <c r="I386" i="1"/>
  <c r="H386" i="1"/>
  <c r="G386" i="1"/>
  <c r="F386" i="1"/>
  <c r="R385" i="1"/>
  <c r="Q385" i="1"/>
  <c r="P385" i="1"/>
  <c r="O385" i="1"/>
  <c r="N385" i="1"/>
  <c r="M385" i="1"/>
  <c r="L385" i="1"/>
  <c r="K385" i="1"/>
  <c r="J385" i="1"/>
  <c r="I385" i="1"/>
  <c r="H385" i="1"/>
  <c r="G385" i="1"/>
  <c r="R382" i="1"/>
  <c r="Q382" i="1"/>
  <c r="P382" i="1"/>
  <c r="O382" i="1"/>
  <c r="N382" i="1"/>
  <c r="M382" i="1"/>
  <c r="L382" i="1"/>
  <c r="K382" i="1"/>
  <c r="J382" i="1"/>
  <c r="I382" i="1"/>
  <c r="H382" i="1"/>
  <c r="G382" i="1"/>
  <c r="R379" i="1"/>
  <c r="Q379" i="1"/>
  <c r="P379" i="1"/>
  <c r="O379" i="1"/>
  <c r="N379" i="1"/>
  <c r="M379" i="1"/>
  <c r="L379" i="1"/>
  <c r="K379" i="1"/>
  <c r="J379" i="1"/>
  <c r="I379" i="1"/>
  <c r="H379" i="1"/>
  <c r="G379" i="1"/>
  <c r="R376" i="1"/>
  <c r="Q376" i="1"/>
  <c r="P376" i="1"/>
  <c r="O376" i="1"/>
  <c r="N376" i="1"/>
  <c r="M376" i="1"/>
  <c r="L376" i="1"/>
  <c r="K376" i="1"/>
  <c r="J376" i="1"/>
  <c r="I376" i="1"/>
  <c r="H376" i="1"/>
  <c r="G376" i="1"/>
  <c r="R373" i="1"/>
  <c r="Q373" i="1"/>
  <c r="P373" i="1"/>
  <c r="O373" i="1"/>
  <c r="N373" i="1"/>
  <c r="M373" i="1"/>
  <c r="L373" i="1"/>
  <c r="K373" i="1"/>
  <c r="J373" i="1"/>
  <c r="I373" i="1"/>
  <c r="H373" i="1"/>
  <c r="G373" i="1"/>
  <c r="W369" i="1"/>
  <c r="V369" i="1"/>
  <c r="U369" i="1"/>
  <c r="T369" i="1"/>
  <c r="S369" i="1"/>
  <c r="R369" i="1"/>
  <c r="Q369" i="1"/>
  <c r="P369" i="1"/>
  <c r="O369" i="1"/>
  <c r="N369" i="1"/>
  <c r="M369" i="1"/>
  <c r="L369" i="1"/>
  <c r="K369" i="1"/>
  <c r="J369" i="1"/>
  <c r="I369" i="1"/>
  <c r="H369" i="1"/>
  <c r="G369" i="1"/>
  <c r="F369" i="1"/>
  <c r="W368" i="1"/>
  <c r="V368" i="1"/>
  <c r="U368" i="1"/>
  <c r="T368" i="1"/>
  <c r="S368" i="1"/>
  <c r="R368" i="1"/>
  <c r="Q368" i="1"/>
  <c r="P368" i="1"/>
  <c r="O368" i="1"/>
  <c r="N368" i="1"/>
  <c r="M368" i="1"/>
  <c r="L368" i="1"/>
  <c r="K368" i="1"/>
  <c r="J368" i="1"/>
  <c r="I368" i="1"/>
  <c r="H368" i="1"/>
  <c r="G368" i="1"/>
  <c r="F368" i="1"/>
  <c r="R367" i="1"/>
  <c r="Q367" i="1"/>
  <c r="P367" i="1"/>
  <c r="O367" i="1"/>
  <c r="N367" i="1"/>
  <c r="M367" i="1"/>
  <c r="L367" i="1"/>
  <c r="K367" i="1"/>
  <c r="J367" i="1"/>
  <c r="I367" i="1"/>
  <c r="H367" i="1"/>
  <c r="G367" i="1"/>
  <c r="R364" i="1"/>
  <c r="Q364" i="1"/>
  <c r="P364" i="1"/>
  <c r="O364" i="1"/>
  <c r="N364" i="1"/>
  <c r="M364" i="1"/>
  <c r="L364" i="1"/>
  <c r="K364" i="1"/>
  <c r="J364" i="1"/>
  <c r="I364" i="1"/>
  <c r="H364" i="1"/>
  <c r="G364" i="1"/>
  <c r="R361" i="1"/>
  <c r="Q361" i="1"/>
  <c r="P361" i="1"/>
  <c r="O361" i="1"/>
  <c r="N361" i="1"/>
  <c r="M361" i="1"/>
  <c r="L361" i="1"/>
  <c r="K361" i="1"/>
  <c r="J361" i="1"/>
  <c r="I361" i="1"/>
  <c r="H361" i="1"/>
  <c r="G361" i="1"/>
  <c r="R358" i="1"/>
  <c r="Q358" i="1"/>
  <c r="P358" i="1"/>
  <c r="O358" i="1"/>
  <c r="N358" i="1"/>
  <c r="M358" i="1"/>
  <c r="L358" i="1"/>
  <c r="K358" i="1"/>
  <c r="J358" i="1"/>
  <c r="I358" i="1"/>
  <c r="H358" i="1"/>
  <c r="G358" i="1"/>
  <c r="R355" i="1"/>
  <c r="Q355" i="1"/>
  <c r="P355" i="1"/>
  <c r="O355" i="1"/>
  <c r="N355" i="1"/>
  <c r="M355" i="1"/>
  <c r="L355" i="1"/>
  <c r="K355" i="1"/>
  <c r="J355" i="1"/>
  <c r="I355" i="1"/>
  <c r="H355" i="1"/>
  <c r="G355" i="1"/>
  <c r="R352" i="1"/>
  <c r="Q352" i="1"/>
  <c r="P352" i="1"/>
  <c r="O352" i="1"/>
  <c r="N352" i="1"/>
  <c r="M352" i="1"/>
  <c r="L352" i="1"/>
  <c r="K352" i="1"/>
  <c r="J352" i="1"/>
  <c r="I352" i="1"/>
  <c r="H352" i="1"/>
  <c r="G352" i="1"/>
  <c r="R349" i="1"/>
  <c r="Q349" i="1"/>
  <c r="P349" i="1"/>
  <c r="O349" i="1"/>
  <c r="N349" i="1"/>
  <c r="M349" i="1"/>
  <c r="L349" i="1"/>
  <c r="K349" i="1"/>
  <c r="J349" i="1"/>
  <c r="I349" i="1"/>
  <c r="H349" i="1"/>
  <c r="G349" i="1"/>
  <c r="R346" i="1"/>
  <c r="Q346" i="1"/>
  <c r="P346" i="1"/>
  <c r="O346" i="1"/>
  <c r="N346" i="1"/>
  <c r="M346" i="1"/>
  <c r="L346" i="1"/>
  <c r="K346" i="1"/>
  <c r="J346" i="1"/>
  <c r="I346" i="1"/>
  <c r="H346" i="1"/>
  <c r="G346" i="1"/>
  <c r="R343" i="1"/>
  <c r="Q343" i="1"/>
  <c r="P343" i="1"/>
  <c r="O343" i="1"/>
  <c r="N343" i="1"/>
  <c r="M343" i="1"/>
  <c r="L343" i="1"/>
  <c r="K343" i="1"/>
  <c r="J343" i="1"/>
  <c r="I343" i="1"/>
  <c r="H343" i="1"/>
  <c r="G343" i="1"/>
  <c r="R340" i="1"/>
  <c r="Q340" i="1"/>
  <c r="P340" i="1"/>
  <c r="O340" i="1"/>
  <c r="N340" i="1"/>
  <c r="M340" i="1"/>
  <c r="L340" i="1"/>
  <c r="K340" i="1"/>
  <c r="J340" i="1"/>
  <c r="I340" i="1"/>
  <c r="H340" i="1"/>
  <c r="G340" i="1"/>
  <c r="R337" i="1"/>
  <c r="Q337" i="1"/>
  <c r="P337" i="1"/>
  <c r="O337" i="1"/>
  <c r="N337" i="1"/>
  <c r="M337" i="1"/>
  <c r="L337" i="1"/>
  <c r="K337" i="1"/>
  <c r="J337" i="1"/>
  <c r="I337" i="1"/>
  <c r="H337" i="1"/>
  <c r="G337" i="1"/>
  <c r="R334" i="1"/>
  <c r="Q334" i="1"/>
  <c r="P334" i="1"/>
  <c r="O334" i="1"/>
  <c r="N334" i="1"/>
  <c r="M334" i="1"/>
  <c r="L334" i="1"/>
  <c r="K334" i="1"/>
  <c r="J334" i="1"/>
  <c r="I334" i="1"/>
  <c r="H334" i="1"/>
  <c r="G334" i="1"/>
  <c r="R331" i="1"/>
  <c r="Q331" i="1"/>
  <c r="P331" i="1"/>
  <c r="O331" i="1"/>
  <c r="N331" i="1"/>
  <c r="M331" i="1"/>
  <c r="L331" i="1"/>
  <c r="K331" i="1"/>
  <c r="J331" i="1"/>
  <c r="I331" i="1"/>
  <c r="H331" i="1"/>
  <c r="G331" i="1"/>
  <c r="W327" i="1"/>
  <c r="V327" i="1"/>
  <c r="U327" i="1"/>
  <c r="T327" i="1"/>
  <c r="S327" i="1"/>
  <c r="R327" i="1"/>
  <c r="Q327" i="1"/>
  <c r="P327" i="1"/>
  <c r="O327" i="1"/>
  <c r="N327" i="1"/>
  <c r="M327" i="1"/>
  <c r="L327" i="1"/>
  <c r="K327" i="1"/>
  <c r="J327" i="1"/>
  <c r="I327" i="1"/>
  <c r="H327" i="1"/>
  <c r="G327" i="1"/>
  <c r="F327" i="1"/>
  <c r="W326" i="1"/>
  <c r="V326" i="1"/>
  <c r="U326" i="1"/>
  <c r="R326" i="1"/>
  <c r="Q326" i="1"/>
  <c r="P326" i="1"/>
  <c r="O326" i="1"/>
  <c r="N326" i="1"/>
  <c r="M326" i="1"/>
  <c r="L326" i="1"/>
  <c r="K326" i="1"/>
  <c r="J326" i="1"/>
  <c r="I326" i="1"/>
  <c r="H326" i="1"/>
  <c r="G326" i="1"/>
  <c r="F326" i="1"/>
  <c r="R325" i="1"/>
  <c r="Q325" i="1"/>
  <c r="P325" i="1"/>
  <c r="O325" i="1"/>
  <c r="N325" i="1"/>
  <c r="M325" i="1"/>
  <c r="L325" i="1"/>
  <c r="K325" i="1"/>
  <c r="J325" i="1"/>
  <c r="I325" i="1"/>
  <c r="H325" i="1"/>
  <c r="G325" i="1"/>
  <c r="R322" i="1"/>
  <c r="Q322" i="1"/>
  <c r="P322" i="1"/>
  <c r="O322" i="1"/>
  <c r="N322" i="1"/>
  <c r="M322" i="1"/>
  <c r="L322" i="1"/>
  <c r="K322" i="1"/>
  <c r="J322" i="1"/>
  <c r="I322" i="1"/>
  <c r="H322" i="1"/>
  <c r="G322" i="1"/>
  <c r="R319" i="1"/>
  <c r="Q319" i="1"/>
  <c r="P319" i="1"/>
  <c r="O319" i="1"/>
  <c r="N319" i="1"/>
  <c r="M319" i="1"/>
  <c r="L319" i="1"/>
  <c r="K319" i="1"/>
  <c r="J319" i="1"/>
  <c r="I319" i="1"/>
  <c r="H319" i="1"/>
  <c r="G319" i="1"/>
  <c r="R316" i="1"/>
  <c r="Q316" i="1"/>
  <c r="P316" i="1"/>
  <c r="O316" i="1"/>
  <c r="N316" i="1"/>
  <c r="M316" i="1"/>
  <c r="L316" i="1"/>
  <c r="K316" i="1"/>
  <c r="J316" i="1"/>
  <c r="I316" i="1"/>
  <c r="H316" i="1"/>
  <c r="G316" i="1"/>
  <c r="R313" i="1"/>
  <c r="Q313" i="1"/>
  <c r="P313" i="1"/>
  <c r="O313" i="1"/>
  <c r="N313" i="1"/>
  <c r="M313" i="1"/>
  <c r="L313" i="1"/>
  <c r="K313" i="1"/>
  <c r="J313" i="1"/>
  <c r="I313" i="1"/>
  <c r="H313" i="1"/>
  <c r="G313" i="1"/>
  <c r="R310" i="1"/>
  <c r="Q310" i="1"/>
  <c r="P310" i="1"/>
  <c r="O310" i="1"/>
  <c r="N310" i="1"/>
  <c r="M310" i="1"/>
  <c r="L310" i="1"/>
  <c r="K310" i="1"/>
  <c r="J310" i="1"/>
  <c r="I310" i="1"/>
  <c r="H310" i="1"/>
  <c r="G310" i="1"/>
  <c r="T326" i="1"/>
  <c r="S326" i="1"/>
  <c r="W306" i="1"/>
  <c r="V306" i="1"/>
  <c r="U306" i="1"/>
  <c r="T306" i="1"/>
  <c r="S306" i="1"/>
  <c r="R306" i="1"/>
  <c r="Q306" i="1"/>
  <c r="P306" i="1"/>
  <c r="O306" i="1"/>
  <c r="N306" i="1"/>
  <c r="M306" i="1"/>
  <c r="L306" i="1"/>
  <c r="K306" i="1"/>
  <c r="J306" i="1"/>
  <c r="I306" i="1"/>
  <c r="H306" i="1"/>
  <c r="G306" i="1"/>
  <c r="F306" i="1"/>
  <c r="W305" i="1"/>
  <c r="V305" i="1"/>
  <c r="U305" i="1"/>
  <c r="T305" i="1"/>
  <c r="S305" i="1"/>
  <c r="R305" i="1"/>
  <c r="Q305" i="1"/>
  <c r="P305" i="1"/>
  <c r="O305" i="1"/>
  <c r="N305" i="1"/>
  <c r="M305" i="1"/>
  <c r="L305" i="1"/>
  <c r="K305" i="1"/>
  <c r="J305" i="1"/>
  <c r="I305" i="1"/>
  <c r="H305" i="1"/>
  <c r="G305" i="1"/>
  <c r="F305" i="1"/>
  <c r="R304" i="1"/>
  <c r="Q304" i="1"/>
  <c r="P304" i="1"/>
  <c r="O304" i="1"/>
  <c r="N304" i="1"/>
  <c r="M304" i="1"/>
  <c r="L304" i="1"/>
  <c r="K304" i="1"/>
  <c r="J304" i="1"/>
  <c r="I304" i="1"/>
  <c r="H304" i="1"/>
  <c r="G304" i="1"/>
  <c r="R301" i="1"/>
  <c r="Q301" i="1"/>
  <c r="P301" i="1"/>
  <c r="O301" i="1"/>
  <c r="N301" i="1"/>
  <c r="M301" i="1"/>
  <c r="L301" i="1"/>
  <c r="K301" i="1"/>
  <c r="J301" i="1"/>
  <c r="I301" i="1"/>
  <c r="H301" i="1"/>
  <c r="G301" i="1"/>
  <c r="R298" i="1"/>
  <c r="Q298" i="1"/>
  <c r="P298" i="1"/>
  <c r="O298" i="1"/>
  <c r="N298" i="1"/>
  <c r="M298" i="1"/>
  <c r="L298" i="1"/>
  <c r="K298" i="1"/>
  <c r="J298" i="1"/>
  <c r="I298" i="1"/>
  <c r="H298" i="1"/>
  <c r="G298" i="1"/>
  <c r="W294" i="1"/>
  <c r="V294" i="1"/>
  <c r="U294" i="1"/>
  <c r="T294" i="1"/>
  <c r="S294" i="1"/>
  <c r="R294" i="1"/>
  <c r="Q294" i="1"/>
  <c r="P294" i="1"/>
  <c r="O294" i="1"/>
  <c r="N294" i="1"/>
  <c r="M294" i="1"/>
  <c r="L294" i="1"/>
  <c r="K294" i="1"/>
  <c r="J294" i="1"/>
  <c r="I294" i="1"/>
  <c r="H294" i="1"/>
  <c r="G294" i="1"/>
  <c r="F294" i="1"/>
  <c r="P293" i="1"/>
  <c r="O293" i="1"/>
  <c r="N293" i="1"/>
  <c r="M293" i="1"/>
  <c r="L293" i="1"/>
  <c r="K293" i="1"/>
  <c r="J293" i="1"/>
  <c r="H293" i="1"/>
  <c r="G293" i="1"/>
  <c r="R292" i="1"/>
  <c r="Q292" i="1"/>
  <c r="P292" i="1"/>
  <c r="O292" i="1"/>
  <c r="N292" i="1"/>
  <c r="M292" i="1"/>
  <c r="L292" i="1"/>
  <c r="K292" i="1"/>
  <c r="J292" i="1"/>
  <c r="I292" i="1"/>
  <c r="H292" i="1"/>
  <c r="G292" i="1"/>
  <c r="R289" i="1"/>
  <c r="Q289" i="1"/>
  <c r="P289" i="1"/>
  <c r="O289" i="1"/>
  <c r="N289" i="1"/>
  <c r="M289" i="1"/>
  <c r="L289" i="1"/>
  <c r="K289" i="1"/>
  <c r="J289" i="1"/>
  <c r="I289" i="1"/>
  <c r="H289" i="1"/>
  <c r="G289" i="1"/>
  <c r="R286" i="1"/>
  <c r="Q286" i="1"/>
  <c r="P286" i="1"/>
  <c r="O286" i="1"/>
  <c r="N286" i="1"/>
  <c r="M286" i="1"/>
  <c r="L286" i="1"/>
  <c r="K286" i="1"/>
  <c r="J286" i="1"/>
  <c r="I286" i="1"/>
  <c r="H286" i="1"/>
  <c r="G286" i="1"/>
  <c r="Q283" i="1"/>
  <c r="P283" i="1"/>
  <c r="O283" i="1"/>
  <c r="N283" i="1"/>
  <c r="M283" i="1"/>
  <c r="L283" i="1"/>
  <c r="K283" i="1"/>
  <c r="J283" i="1"/>
  <c r="H283" i="1"/>
  <c r="G283" i="1"/>
  <c r="W293" i="1"/>
  <c r="U293" i="1"/>
  <c r="T293" i="1"/>
  <c r="S293" i="1"/>
  <c r="R293" i="1"/>
  <c r="R295" i="1" s="1"/>
  <c r="Q293" i="1"/>
  <c r="Q295" i="1" s="1"/>
  <c r="I293" i="1"/>
  <c r="F293" i="1"/>
  <c r="W279" i="1"/>
  <c r="V279" i="1"/>
  <c r="U279" i="1"/>
  <c r="T279" i="1"/>
  <c r="S279" i="1"/>
  <c r="R279" i="1"/>
  <c r="Q279" i="1"/>
  <c r="P279" i="1"/>
  <c r="O279" i="1"/>
  <c r="N279" i="1"/>
  <c r="M279" i="1"/>
  <c r="L279" i="1"/>
  <c r="K279" i="1"/>
  <c r="J279" i="1"/>
  <c r="I279" i="1"/>
  <c r="H279" i="1"/>
  <c r="G279" i="1"/>
  <c r="F279" i="1"/>
  <c r="W278" i="1"/>
  <c r="V278" i="1"/>
  <c r="U278" i="1"/>
  <c r="T278" i="1"/>
  <c r="S278" i="1"/>
  <c r="R278" i="1"/>
  <c r="Q278" i="1"/>
  <c r="P278" i="1"/>
  <c r="O278" i="1"/>
  <c r="N278" i="1"/>
  <c r="M278" i="1"/>
  <c r="L278" i="1"/>
  <c r="K278" i="1"/>
  <c r="J278" i="1"/>
  <c r="I278" i="1"/>
  <c r="H278" i="1"/>
  <c r="G278" i="1"/>
  <c r="F278" i="1"/>
  <c r="R277" i="1"/>
  <c r="Q277" i="1"/>
  <c r="P277" i="1"/>
  <c r="O277" i="1"/>
  <c r="N277" i="1"/>
  <c r="M277" i="1"/>
  <c r="L277" i="1"/>
  <c r="K277" i="1"/>
  <c r="J277" i="1"/>
  <c r="I277" i="1"/>
  <c r="H277" i="1"/>
  <c r="G277" i="1"/>
  <c r="R274" i="1"/>
  <c r="Q274" i="1"/>
  <c r="P274" i="1"/>
  <c r="O274" i="1"/>
  <c r="N274" i="1"/>
  <c r="M274" i="1"/>
  <c r="L274" i="1"/>
  <c r="K274" i="1"/>
  <c r="J274" i="1"/>
  <c r="I274" i="1"/>
  <c r="H274" i="1"/>
  <c r="G274" i="1"/>
  <c r="W270" i="1"/>
  <c r="V270" i="1"/>
  <c r="U270" i="1"/>
  <c r="T270" i="1"/>
  <c r="S270" i="1"/>
  <c r="R270" i="1"/>
  <c r="Q270" i="1"/>
  <c r="P270" i="1"/>
  <c r="O270" i="1"/>
  <c r="N270" i="1"/>
  <c r="M270" i="1"/>
  <c r="L270" i="1"/>
  <c r="K270" i="1"/>
  <c r="J270" i="1"/>
  <c r="I270" i="1"/>
  <c r="H270" i="1"/>
  <c r="G270" i="1"/>
  <c r="F270" i="1"/>
  <c r="W269" i="1"/>
  <c r="V269" i="1"/>
  <c r="U269" i="1"/>
  <c r="T269" i="1"/>
  <c r="S269" i="1"/>
  <c r="R269" i="1"/>
  <c r="Q269" i="1"/>
  <c r="P269" i="1"/>
  <c r="O269" i="1"/>
  <c r="N269" i="1"/>
  <c r="M269" i="1"/>
  <c r="L269" i="1"/>
  <c r="K269" i="1"/>
  <c r="J269" i="1"/>
  <c r="I269" i="1"/>
  <c r="H269" i="1"/>
  <c r="G269" i="1"/>
  <c r="F269" i="1"/>
  <c r="W268" i="1"/>
  <c r="V268" i="1"/>
  <c r="U268" i="1"/>
  <c r="T268" i="1"/>
  <c r="S268" i="1"/>
  <c r="R268" i="1"/>
  <c r="Q268" i="1"/>
  <c r="P268" i="1"/>
  <c r="O268" i="1"/>
  <c r="N268" i="1"/>
  <c r="M268" i="1"/>
  <c r="L268" i="1"/>
  <c r="K268" i="1"/>
  <c r="J268" i="1"/>
  <c r="I268" i="1"/>
  <c r="H268" i="1"/>
  <c r="G268" i="1"/>
  <c r="F268" i="1"/>
  <c r="R267" i="1"/>
  <c r="Q267" i="1"/>
  <c r="P267" i="1"/>
  <c r="O267" i="1"/>
  <c r="N267" i="1"/>
  <c r="M267" i="1"/>
  <c r="L267" i="1"/>
  <c r="K267" i="1"/>
  <c r="J267" i="1"/>
  <c r="I267" i="1"/>
  <c r="H267" i="1"/>
  <c r="G267" i="1"/>
  <c r="R264" i="1"/>
  <c r="Q264" i="1"/>
  <c r="P264" i="1"/>
  <c r="O264" i="1"/>
  <c r="N264" i="1"/>
  <c r="M264" i="1"/>
  <c r="L264" i="1"/>
  <c r="K264" i="1"/>
  <c r="J264" i="1"/>
  <c r="I264" i="1"/>
  <c r="H264" i="1"/>
  <c r="G264" i="1"/>
  <c r="R260" i="1"/>
  <c r="Q260" i="1"/>
  <c r="P260" i="1"/>
  <c r="O260" i="1"/>
  <c r="N260" i="1"/>
  <c r="M260" i="1"/>
  <c r="L260" i="1"/>
  <c r="K260" i="1"/>
  <c r="J260" i="1"/>
  <c r="I260" i="1"/>
  <c r="H260" i="1"/>
  <c r="G260" i="1"/>
  <c r="HM255" i="1"/>
  <c r="W255" i="1"/>
  <c r="V255" i="1"/>
  <c r="U255" i="1"/>
  <c r="T255" i="1"/>
  <c r="S255" i="1"/>
  <c r="R255" i="1"/>
  <c r="Q255" i="1"/>
  <c r="P255" i="1"/>
  <c r="O255" i="1"/>
  <c r="N255" i="1"/>
  <c r="M255" i="1"/>
  <c r="L255" i="1"/>
  <c r="K255" i="1"/>
  <c r="J255" i="1"/>
  <c r="I255" i="1"/>
  <c r="H255" i="1"/>
  <c r="G255" i="1"/>
  <c r="F255" i="1"/>
  <c r="W254" i="1"/>
  <c r="V254" i="1"/>
  <c r="U254" i="1"/>
  <c r="T254" i="1"/>
  <c r="S254" i="1"/>
  <c r="R254" i="1"/>
  <c r="Q254" i="1"/>
  <c r="P254" i="1"/>
  <c r="O254" i="1"/>
  <c r="N254" i="1"/>
  <c r="M254" i="1"/>
  <c r="L254" i="1"/>
  <c r="K254" i="1"/>
  <c r="J254" i="1"/>
  <c r="I254" i="1"/>
  <c r="H254" i="1"/>
  <c r="G254" i="1"/>
  <c r="F254" i="1"/>
  <c r="R253" i="1"/>
  <c r="Q253" i="1"/>
  <c r="P253" i="1"/>
  <c r="O253" i="1"/>
  <c r="N253" i="1"/>
  <c r="M253" i="1"/>
  <c r="L253" i="1"/>
  <c r="K253" i="1"/>
  <c r="J253" i="1"/>
  <c r="I253" i="1"/>
  <c r="H253" i="1"/>
  <c r="G253" i="1"/>
  <c r="R250" i="1"/>
  <c r="Q250" i="1"/>
  <c r="P250" i="1"/>
  <c r="O250" i="1"/>
  <c r="N250" i="1"/>
  <c r="M250" i="1"/>
  <c r="L250" i="1"/>
  <c r="K250" i="1"/>
  <c r="J250" i="1"/>
  <c r="I250" i="1"/>
  <c r="H250" i="1"/>
  <c r="G250" i="1"/>
  <c r="R247" i="1"/>
  <c r="Q247" i="1"/>
  <c r="P247" i="1"/>
  <c r="O247" i="1"/>
  <c r="N247" i="1"/>
  <c r="M247" i="1"/>
  <c r="L247" i="1"/>
  <c r="K247" i="1"/>
  <c r="J247" i="1"/>
  <c r="I247" i="1"/>
  <c r="H247" i="1"/>
  <c r="G247" i="1"/>
  <c r="R244" i="1"/>
  <c r="Q244" i="1"/>
  <c r="P244" i="1"/>
  <c r="O244" i="1"/>
  <c r="N244" i="1"/>
  <c r="M244" i="1"/>
  <c r="L244" i="1"/>
  <c r="K244" i="1"/>
  <c r="J244" i="1"/>
  <c r="I244" i="1"/>
  <c r="H244" i="1"/>
  <c r="G244" i="1"/>
  <c r="R241" i="1"/>
  <c r="Q241" i="1"/>
  <c r="P241" i="1"/>
  <c r="O241" i="1"/>
  <c r="N241" i="1"/>
  <c r="M241" i="1"/>
  <c r="L241" i="1"/>
  <c r="K241" i="1"/>
  <c r="J241" i="1"/>
  <c r="I241" i="1"/>
  <c r="H241" i="1"/>
  <c r="G241" i="1"/>
  <c r="R238" i="1"/>
  <c r="Q238" i="1"/>
  <c r="P238" i="1"/>
  <c r="O238" i="1"/>
  <c r="N238" i="1"/>
  <c r="M238" i="1"/>
  <c r="L238" i="1"/>
  <c r="K238" i="1"/>
  <c r="J238" i="1"/>
  <c r="I238" i="1"/>
  <c r="H238" i="1"/>
  <c r="G238" i="1"/>
  <c r="R235" i="1"/>
  <c r="Q235" i="1"/>
  <c r="P235" i="1"/>
  <c r="O235" i="1"/>
  <c r="N235" i="1"/>
  <c r="M235" i="1"/>
  <c r="L235" i="1"/>
  <c r="K235" i="1"/>
  <c r="J235" i="1"/>
  <c r="I235" i="1"/>
  <c r="H235" i="1"/>
  <c r="G235" i="1"/>
  <c r="R232" i="1"/>
  <c r="Q232" i="1"/>
  <c r="P232" i="1"/>
  <c r="O232" i="1"/>
  <c r="N232" i="1"/>
  <c r="M232" i="1"/>
  <c r="L232" i="1"/>
  <c r="K232" i="1"/>
  <c r="J232" i="1"/>
  <c r="I232" i="1"/>
  <c r="H232" i="1"/>
  <c r="G232" i="1"/>
  <c r="R229" i="1"/>
  <c r="Q229" i="1"/>
  <c r="P229" i="1"/>
  <c r="O229" i="1"/>
  <c r="N229" i="1"/>
  <c r="M229" i="1"/>
  <c r="L229" i="1"/>
  <c r="K229" i="1"/>
  <c r="J229" i="1"/>
  <c r="I229" i="1"/>
  <c r="H229" i="1"/>
  <c r="G229" i="1"/>
  <c r="R226" i="1"/>
  <c r="Q226" i="1"/>
  <c r="P226" i="1"/>
  <c r="O226" i="1"/>
  <c r="N226" i="1"/>
  <c r="M226" i="1"/>
  <c r="L226" i="1"/>
  <c r="K226" i="1"/>
  <c r="J226" i="1"/>
  <c r="I226" i="1"/>
  <c r="H226" i="1"/>
  <c r="G226" i="1"/>
  <c r="W222" i="1"/>
  <c r="V222" i="1"/>
  <c r="U222" i="1"/>
  <c r="T222" i="1"/>
  <c r="S222" i="1"/>
  <c r="R222" i="1"/>
  <c r="Q222" i="1"/>
  <c r="P222" i="1"/>
  <c r="O222" i="1"/>
  <c r="N222" i="1"/>
  <c r="M222" i="1"/>
  <c r="L222" i="1"/>
  <c r="K222" i="1"/>
  <c r="J222" i="1"/>
  <c r="I222" i="1"/>
  <c r="H222" i="1"/>
  <c r="G222" i="1"/>
  <c r="F222" i="1"/>
  <c r="W221" i="1"/>
  <c r="V221" i="1"/>
  <c r="U221" i="1"/>
  <c r="T221" i="1"/>
  <c r="S221" i="1"/>
  <c r="R221" i="1"/>
  <c r="Q221" i="1"/>
  <c r="P221" i="1"/>
  <c r="O221" i="1"/>
  <c r="N221" i="1"/>
  <c r="M221" i="1"/>
  <c r="L221" i="1"/>
  <c r="K221" i="1"/>
  <c r="J221" i="1"/>
  <c r="I221" i="1"/>
  <c r="H221" i="1"/>
  <c r="G221" i="1"/>
  <c r="F221" i="1"/>
  <c r="R220" i="1"/>
  <c r="Q220" i="1"/>
  <c r="P220" i="1"/>
  <c r="O220" i="1"/>
  <c r="N220" i="1"/>
  <c r="M220" i="1"/>
  <c r="L220" i="1"/>
  <c r="K220" i="1"/>
  <c r="J220" i="1"/>
  <c r="I220" i="1"/>
  <c r="H220" i="1"/>
  <c r="G220" i="1"/>
  <c r="R217" i="1"/>
  <c r="Q217" i="1"/>
  <c r="P217" i="1"/>
  <c r="O217" i="1"/>
  <c r="N217" i="1"/>
  <c r="M217" i="1"/>
  <c r="L217" i="1"/>
  <c r="K217" i="1"/>
  <c r="J217" i="1"/>
  <c r="I217" i="1"/>
  <c r="H217" i="1"/>
  <c r="G217" i="1"/>
  <c r="R214" i="1"/>
  <c r="Q214" i="1"/>
  <c r="P214" i="1"/>
  <c r="O214" i="1"/>
  <c r="N214" i="1"/>
  <c r="M214" i="1"/>
  <c r="L214" i="1"/>
  <c r="K214" i="1"/>
  <c r="J214" i="1"/>
  <c r="I214" i="1"/>
  <c r="H214" i="1"/>
  <c r="G214" i="1"/>
  <c r="R211" i="1"/>
  <c r="Q211" i="1"/>
  <c r="P211" i="1"/>
  <c r="O211" i="1"/>
  <c r="N211" i="1"/>
  <c r="M211" i="1"/>
  <c r="L211" i="1"/>
  <c r="K211" i="1"/>
  <c r="J211" i="1"/>
  <c r="I211" i="1"/>
  <c r="H211" i="1"/>
  <c r="G211" i="1"/>
  <c r="R208" i="1"/>
  <c r="Q208" i="1"/>
  <c r="P208" i="1"/>
  <c r="O208" i="1"/>
  <c r="N208" i="1"/>
  <c r="M208" i="1"/>
  <c r="L208" i="1"/>
  <c r="K208" i="1"/>
  <c r="J208" i="1"/>
  <c r="I208" i="1"/>
  <c r="H208" i="1"/>
  <c r="G208" i="1"/>
  <c r="R205" i="1"/>
  <c r="Q205" i="1"/>
  <c r="P205" i="1"/>
  <c r="O205" i="1"/>
  <c r="N205" i="1"/>
  <c r="M205" i="1"/>
  <c r="L205" i="1"/>
  <c r="K205" i="1"/>
  <c r="J205" i="1"/>
  <c r="I205" i="1"/>
  <c r="H205" i="1"/>
  <c r="G205" i="1"/>
  <c r="W201" i="1"/>
  <c r="V201" i="1"/>
  <c r="U201" i="1"/>
  <c r="T201" i="1"/>
  <c r="S201" i="1"/>
  <c r="R201" i="1"/>
  <c r="Q201" i="1"/>
  <c r="P201" i="1"/>
  <c r="O201" i="1"/>
  <c r="N201" i="1"/>
  <c r="M201" i="1"/>
  <c r="L201" i="1"/>
  <c r="K201" i="1"/>
  <c r="J201" i="1"/>
  <c r="I201" i="1"/>
  <c r="H201" i="1"/>
  <c r="G201" i="1"/>
  <c r="F201" i="1"/>
  <c r="W200" i="1"/>
  <c r="V200" i="1"/>
  <c r="U200" i="1"/>
  <c r="T200" i="1"/>
  <c r="S200" i="1"/>
  <c r="R200" i="1"/>
  <c r="Q200" i="1"/>
  <c r="P200" i="1"/>
  <c r="O200" i="1"/>
  <c r="N200" i="1"/>
  <c r="M200" i="1"/>
  <c r="L200" i="1"/>
  <c r="K200" i="1"/>
  <c r="J200" i="1"/>
  <c r="I200" i="1"/>
  <c r="H200" i="1"/>
  <c r="G200" i="1"/>
  <c r="F200" i="1"/>
  <c r="R199" i="1"/>
  <c r="Q199" i="1"/>
  <c r="P199" i="1"/>
  <c r="O199" i="1"/>
  <c r="N199" i="1"/>
  <c r="M199" i="1"/>
  <c r="L199" i="1"/>
  <c r="K199" i="1"/>
  <c r="J199" i="1"/>
  <c r="I199" i="1"/>
  <c r="H199" i="1"/>
  <c r="R196" i="1"/>
  <c r="Q196" i="1"/>
  <c r="P196" i="1"/>
  <c r="O196" i="1"/>
  <c r="N196" i="1"/>
  <c r="M196" i="1"/>
  <c r="L196" i="1"/>
  <c r="K196" i="1"/>
  <c r="J196" i="1"/>
  <c r="I196" i="1"/>
  <c r="H196" i="1"/>
  <c r="G196" i="1"/>
  <c r="W192" i="1"/>
  <c r="V192" i="1"/>
  <c r="U192" i="1"/>
  <c r="T192" i="1"/>
  <c r="S192" i="1"/>
  <c r="R192" i="1"/>
  <c r="Q192" i="1"/>
  <c r="P192" i="1"/>
  <c r="O192" i="1"/>
  <c r="N192" i="1"/>
  <c r="M192" i="1"/>
  <c r="L192" i="1"/>
  <c r="K192" i="1"/>
  <c r="J192" i="1"/>
  <c r="I192" i="1"/>
  <c r="H192" i="1"/>
  <c r="G192" i="1"/>
  <c r="T191" i="1"/>
  <c r="S191" i="1"/>
  <c r="R191" i="1"/>
  <c r="Q191" i="1"/>
  <c r="P191" i="1"/>
  <c r="O191" i="1"/>
  <c r="N191" i="1"/>
  <c r="M191" i="1"/>
  <c r="L191" i="1"/>
  <c r="K191" i="1"/>
  <c r="J191" i="1"/>
  <c r="I191" i="1"/>
  <c r="H191" i="1"/>
  <c r="G191" i="1"/>
  <c r="R190" i="1"/>
  <c r="Q190" i="1"/>
  <c r="P190" i="1"/>
  <c r="O190" i="1"/>
  <c r="N190" i="1"/>
  <c r="M190" i="1"/>
  <c r="L190" i="1"/>
  <c r="K190" i="1"/>
  <c r="J190" i="1"/>
  <c r="I190" i="1"/>
  <c r="H190" i="1"/>
  <c r="G190" i="1"/>
  <c r="R187" i="1"/>
  <c r="Q187" i="1"/>
  <c r="P187" i="1"/>
  <c r="O187" i="1"/>
  <c r="N187" i="1"/>
  <c r="M187" i="1"/>
  <c r="L187" i="1"/>
  <c r="K187" i="1"/>
  <c r="J187" i="1"/>
  <c r="I187" i="1"/>
  <c r="H187" i="1"/>
  <c r="G187" i="1"/>
  <c r="R184" i="1"/>
  <c r="Q184" i="1"/>
  <c r="P184" i="1"/>
  <c r="O184" i="1"/>
  <c r="N184" i="1"/>
  <c r="M184" i="1"/>
  <c r="L184" i="1"/>
  <c r="K184" i="1"/>
  <c r="J184" i="1"/>
  <c r="I184" i="1"/>
  <c r="H184" i="1"/>
  <c r="G184" i="1"/>
  <c r="R181" i="1"/>
  <c r="Q181" i="1"/>
  <c r="P181" i="1"/>
  <c r="O181" i="1"/>
  <c r="N181" i="1"/>
  <c r="M181" i="1"/>
  <c r="L181" i="1"/>
  <c r="K181" i="1"/>
  <c r="J181" i="1"/>
  <c r="I181" i="1"/>
  <c r="H181" i="1"/>
  <c r="G181" i="1"/>
  <c r="R178" i="1"/>
  <c r="Q178" i="1"/>
  <c r="P178" i="1"/>
  <c r="O178" i="1"/>
  <c r="N178" i="1"/>
  <c r="M178" i="1"/>
  <c r="L178" i="1"/>
  <c r="K178" i="1"/>
  <c r="J178" i="1"/>
  <c r="I178" i="1"/>
  <c r="H178" i="1"/>
  <c r="G178" i="1"/>
  <c r="W191" i="1"/>
  <c r="U191" i="1"/>
  <c r="W174" i="1"/>
  <c r="V174" i="1"/>
  <c r="U174" i="1"/>
  <c r="T174" i="1"/>
  <c r="S174" i="1"/>
  <c r="R174" i="1"/>
  <c r="Q174" i="1"/>
  <c r="P174" i="1"/>
  <c r="O174" i="1"/>
  <c r="N174" i="1"/>
  <c r="M174" i="1"/>
  <c r="L174" i="1"/>
  <c r="K174" i="1"/>
  <c r="J174" i="1"/>
  <c r="I174" i="1"/>
  <c r="H174" i="1"/>
  <c r="G174" i="1"/>
  <c r="W173" i="1"/>
  <c r="V173" i="1"/>
  <c r="U173" i="1"/>
  <c r="T173" i="1"/>
  <c r="S173" i="1"/>
  <c r="R173" i="1"/>
  <c r="Q173" i="1"/>
  <c r="P173" i="1"/>
  <c r="O173" i="1"/>
  <c r="N173" i="1"/>
  <c r="M173" i="1"/>
  <c r="L173" i="1"/>
  <c r="K173" i="1"/>
  <c r="J173" i="1"/>
  <c r="I173" i="1"/>
  <c r="H173" i="1"/>
  <c r="G173" i="1"/>
  <c r="R172" i="1"/>
  <c r="Q172" i="1"/>
  <c r="P172" i="1"/>
  <c r="O172" i="1"/>
  <c r="N172" i="1"/>
  <c r="M172" i="1"/>
  <c r="L172" i="1"/>
  <c r="K172" i="1"/>
  <c r="J172" i="1"/>
  <c r="I172" i="1"/>
  <c r="H172" i="1"/>
  <c r="G172" i="1"/>
  <c r="R169" i="1"/>
  <c r="Q169" i="1"/>
  <c r="P169" i="1"/>
  <c r="O169" i="1"/>
  <c r="N169" i="1"/>
  <c r="M169" i="1"/>
  <c r="L169" i="1"/>
  <c r="K169" i="1"/>
  <c r="J169" i="1"/>
  <c r="I169" i="1"/>
  <c r="H169" i="1"/>
  <c r="G169" i="1"/>
  <c r="R166" i="1"/>
  <c r="Q166" i="1"/>
  <c r="P166" i="1"/>
  <c r="O166" i="1"/>
  <c r="N166" i="1"/>
  <c r="M166" i="1"/>
  <c r="L166" i="1"/>
  <c r="K166" i="1"/>
  <c r="J166" i="1"/>
  <c r="I166" i="1"/>
  <c r="H166" i="1"/>
  <c r="G166" i="1"/>
  <c r="R163" i="1"/>
  <c r="Q163" i="1"/>
  <c r="P163" i="1"/>
  <c r="O163" i="1"/>
  <c r="N163" i="1"/>
  <c r="M163" i="1"/>
  <c r="L163" i="1"/>
  <c r="K163" i="1"/>
  <c r="J163" i="1"/>
  <c r="I163" i="1"/>
  <c r="H163" i="1"/>
  <c r="G163" i="1"/>
  <c r="R160" i="1"/>
  <c r="Q160" i="1"/>
  <c r="P160" i="1"/>
  <c r="O160" i="1"/>
  <c r="N160" i="1"/>
  <c r="M160" i="1"/>
  <c r="L160" i="1"/>
  <c r="K160" i="1"/>
  <c r="J160" i="1"/>
  <c r="I160" i="1"/>
  <c r="H160" i="1"/>
  <c r="G160" i="1"/>
  <c r="W156" i="1"/>
  <c r="V156" i="1"/>
  <c r="U156" i="1"/>
  <c r="T156" i="1"/>
  <c r="S156" i="1"/>
  <c r="R156" i="1"/>
  <c r="Q156" i="1"/>
  <c r="P156" i="1"/>
  <c r="O156" i="1"/>
  <c r="N156" i="1"/>
  <c r="M156" i="1"/>
  <c r="L156" i="1"/>
  <c r="K156" i="1"/>
  <c r="J156" i="1"/>
  <c r="I156" i="1"/>
  <c r="H156" i="1"/>
  <c r="G156" i="1"/>
  <c r="W155" i="1"/>
  <c r="V155" i="1"/>
  <c r="U155" i="1"/>
  <c r="T155" i="1"/>
  <c r="S155" i="1"/>
  <c r="R155" i="1"/>
  <c r="Q155" i="1"/>
  <c r="P155" i="1"/>
  <c r="O155" i="1"/>
  <c r="N155" i="1"/>
  <c r="M155" i="1"/>
  <c r="L155" i="1"/>
  <c r="K155" i="1"/>
  <c r="J155" i="1"/>
  <c r="I155" i="1"/>
  <c r="H155" i="1"/>
  <c r="G155" i="1"/>
  <c r="W154" i="1"/>
  <c r="V154" i="1"/>
  <c r="U154" i="1"/>
  <c r="T154" i="1"/>
  <c r="S154" i="1"/>
  <c r="R154" i="1"/>
  <c r="R157" i="1" s="1"/>
  <c r="Q154" i="1"/>
  <c r="P154" i="1"/>
  <c r="O154" i="1"/>
  <c r="N154" i="1"/>
  <c r="M154" i="1"/>
  <c r="L154" i="1"/>
  <c r="L157" i="1" s="1"/>
  <c r="K154" i="1"/>
  <c r="J154" i="1"/>
  <c r="I154" i="1"/>
  <c r="H154" i="1"/>
  <c r="H157" i="1" s="1"/>
  <c r="G154" i="1"/>
  <c r="R153" i="1"/>
  <c r="Q153" i="1"/>
  <c r="P153" i="1"/>
  <c r="O153" i="1"/>
  <c r="N153" i="1"/>
  <c r="M153" i="1"/>
  <c r="L153" i="1"/>
  <c r="K153" i="1"/>
  <c r="J153" i="1"/>
  <c r="I153" i="1"/>
  <c r="H153" i="1"/>
  <c r="G153" i="1"/>
  <c r="R150" i="1"/>
  <c r="Q150" i="1"/>
  <c r="P150" i="1"/>
  <c r="O150" i="1"/>
  <c r="N150" i="1"/>
  <c r="M150" i="1"/>
  <c r="L150" i="1"/>
  <c r="K150" i="1"/>
  <c r="J150" i="1"/>
  <c r="I150" i="1"/>
  <c r="H150" i="1"/>
  <c r="G150" i="1"/>
  <c r="R147" i="1"/>
  <c r="Q147" i="1"/>
  <c r="P147" i="1"/>
  <c r="O147" i="1"/>
  <c r="N147" i="1"/>
  <c r="M147" i="1"/>
  <c r="L147" i="1"/>
  <c r="K147" i="1"/>
  <c r="J147" i="1"/>
  <c r="I147" i="1"/>
  <c r="H147" i="1"/>
  <c r="G147" i="1"/>
  <c r="R144" i="1"/>
  <c r="Q144" i="1"/>
  <c r="P144" i="1"/>
  <c r="O144" i="1"/>
  <c r="N144" i="1"/>
  <c r="M144" i="1"/>
  <c r="L144" i="1"/>
  <c r="K144" i="1"/>
  <c r="J144" i="1"/>
  <c r="I144" i="1"/>
  <c r="H144" i="1"/>
  <c r="G144" i="1"/>
  <c r="R141" i="1"/>
  <c r="Q141" i="1"/>
  <c r="P141" i="1"/>
  <c r="O141" i="1"/>
  <c r="N141" i="1"/>
  <c r="M141" i="1"/>
  <c r="L141" i="1"/>
  <c r="K141" i="1"/>
  <c r="J141" i="1"/>
  <c r="I141" i="1"/>
  <c r="H141" i="1"/>
  <c r="G141" i="1"/>
  <c r="R138" i="1"/>
  <c r="Q138" i="1"/>
  <c r="P138" i="1"/>
  <c r="O138" i="1"/>
  <c r="N138" i="1"/>
  <c r="M138" i="1"/>
  <c r="L138" i="1"/>
  <c r="K138" i="1"/>
  <c r="J138" i="1"/>
  <c r="I138" i="1"/>
  <c r="H138" i="1"/>
  <c r="G138" i="1"/>
  <c r="R135" i="1"/>
  <c r="Q135" i="1"/>
  <c r="P135" i="1"/>
  <c r="O135" i="1"/>
  <c r="N135" i="1"/>
  <c r="M135" i="1"/>
  <c r="L135" i="1"/>
  <c r="K135" i="1"/>
  <c r="J135" i="1"/>
  <c r="I135" i="1"/>
  <c r="H135" i="1"/>
  <c r="G135" i="1"/>
  <c r="R132" i="1"/>
  <c r="Q132" i="1"/>
  <c r="P132" i="1"/>
  <c r="O132" i="1"/>
  <c r="N132" i="1"/>
  <c r="M132" i="1"/>
  <c r="L132" i="1"/>
  <c r="K132" i="1"/>
  <c r="J132" i="1"/>
  <c r="I132" i="1"/>
  <c r="H132" i="1"/>
  <c r="G132" i="1"/>
  <c r="R129" i="1"/>
  <c r="Q129" i="1"/>
  <c r="P129" i="1"/>
  <c r="O129" i="1"/>
  <c r="N129" i="1"/>
  <c r="M129" i="1"/>
  <c r="L129" i="1"/>
  <c r="K129" i="1"/>
  <c r="J129" i="1"/>
  <c r="I129" i="1"/>
  <c r="H129" i="1"/>
  <c r="G129" i="1"/>
  <c r="R126" i="1"/>
  <c r="Q126" i="1"/>
  <c r="P126" i="1"/>
  <c r="O126" i="1"/>
  <c r="N126" i="1"/>
  <c r="M126" i="1"/>
  <c r="L126" i="1"/>
  <c r="K126" i="1"/>
  <c r="J126" i="1"/>
  <c r="I126" i="1"/>
  <c r="H126" i="1"/>
  <c r="G126" i="1"/>
  <c r="R123" i="1"/>
  <c r="Q123" i="1"/>
  <c r="P123" i="1"/>
  <c r="O123" i="1"/>
  <c r="N123" i="1"/>
  <c r="M123" i="1"/>
  <c r="L123" i="1"/>
  <c r="K123" i="1"/>
  <c r="J123" i="1"/>
  <c r="I123" i="1"/>
  <c r="H123" i="1"/>
  <c r="G123" i="1"/>
  <c r="R120" i="1"/>
  <c r="Q120" i="1"/>
  <c r="P120" i="1"/>
  <c r="O120" i="1"/>
  <c r="N120" i="1"/>
  <c r="M120" i="1"/>
  <c r="L120" i="1"/>
  <c r="K120" i="1"/>
  <c r="J120" i="1"/>
  <c r="I120" i="1"/>
  <c r="H120" i="1"/>
  <c r="G120" i="1"/>
  <c r="R117" i="1"/>
  <c r="Q117" i="1"/>
  <c r="P117" i="1"/>
  <c r="O117" i="1"/>
  <c r="N117" i="1"/>
  <c r="M117" i="1"/>
  <c r="L117" i="1"/>
  <c r="K117" i="1"/>
  <c r="J117" i="1"/>
  <c r="I117" i="1"/>
  <c r="H117" i="1"/>
  <c r="G117" i="1"/>
  <c r="R114" i="1"/>
  <c r="Q114" i="1"/>
  <c r="P114" i="1"/>
  <c r="O114" i="1"/>
  <c r="N114" i="1"/>
  <c r="M114" i="1"/>
  <c r="L114" i="1"/>
  <c r="K114" i="1"/>
  <c r="J114" i="1"/>
  <c r="I114" i="1"/>
  <c r="H114" i="1"/>
  <c r="G114" i="1"/>
  <c r="R111" i="1"/>
  <c r="Q111" i="1"/>
  <c r="P111" i="1"/>
  <c r="O111" i="1"/>
  <c r="N111" i="1"/>
  <c r="M111" i="1"/>
  <c r="L111" i="1"/>
  <c r="K111" i="1"/>
  <c r="J111" i="1"/>
  <c r="I111" i="1"/>
  <c r="H111" i="1"/>
  <c r="G111" i="1"/>
  <c r="R108" i="1"/>
  <c r="Q108" i="1"/>
  <c r="P108" i="1"/>
  <c r="O108" i="1"/>
  <c r="N108" i="1"/>
  <c r="M108" i="1"/>
  <c r="L108" i="1"/>
  <c r="K108" i="1"/>
  <c r="J108" i="1"/>
  <c r="I108" i="1"/>
  <c r="H108" i="1"/>
  <c r="G108" i="1"/>
  <c r="R105" i="1"/>
  <c r="Q105" i="1"/>
  <c r="P105" i="1"/>
  <c r="O105" i="1"/>
  <c r="N105" i="1"/>
  <c r="M105" i="1"/>
  <c r="L105" i="1"/>
  <c r="K105" i="1"/>
  <c r="J105" i="1"/>
  <c r="I105" i="1"/>
  <c r="H105" i="1"/>
  <c r="G105" i="1"/>
  <c r="R102" i="1"/>
  <c r="Q102" i="1"/>
  <c r="P102" i="1"/>
  <c r="O102" i="1"/>
  <c r="N102" i="1"/>
  <c r="M102" i="1"/>
  <c r="L102" i="1"/>
  <c r="K102" i="1"/>
  <c r="J102" i="1"/>
  <c r="I102" i="1"/>
  <c r="H102" i="1"/>
  <c r="G102" i="1"/>
  <c r="R99" i="1"/>
  <c r="Q99" i="1"/>
  <c r="P99" i="1"/>
  <c r="O99" i="1"/>
  <c r="N99" i="1"/>
  <c r="M99" i="1"/>
  <c r="L99" i="1"/>
  <c r="K99" i="1"/>
  <c r="J99" i="1"/>
  <c r="I99" i="1"/>
  <c r="H99" i="1"/>
  <c r="G99" i="1"/>
  <c r="R96" i="1"/>
  <c r="Q96" i="1"/>
  <c r="P96" i="1"/>
  <c r="O96" i="1"/>
  <c r="N96" i="1"/>
  <c r="M96" i="1"/>
  <c r="L96" i="1"/>
  <c r="K96" i="1"/>
  <c r="J96" i="1"/>
  <c r="I96" i="1"/>
  <c r="H96" i="1"/>
  <c r="G96" i="1"/>
  <c r="R93" i="1"/>
  <c r="Q93" i="1"/>
  <c r="P93" i="1"/>
  <c r="O93" i="1"/>
  <c r="N93" i="1"/>
  <c r="M93" i="1"/>
  <c r="L93" i="1"/>
  <c r="K93" i="1"/>
  <c r="J93" i="1"/>
  <c r="I93" i="1"/>
  <c r="H93" i="1"/>
  <c r="G93" i="1"/>
  <c r="R90" i="1"/>
  <c r="Q90" i="1"/>
  <c r="P90" i="1"/>
  <c r="O90" i="1"/>
  <c r="N90" i="1"/>
  <c r="M90" i="1"/>
  <c r="L90" i="1"/>
  <c r="K90" i="1"/>
  <c r="J90" i="1"/>
  <c r="I90" i="1"/>
  <c r="H90" i="1"/>
  <c r="G90" i="1"/>
  <c r="R87" i="1"/>
  <c r="Q87" i="1"/>
  <c r="P87" i="1"/>
  <c r="O87" i="1"/>
  <c r="N87" i="1"/>
  <c r="M87" i="1"/>
  <c r="L87" i="1"/>
  <c r="K87" i="1"/>
  <c r="J87" i="1"/>
  <c r="I87" i="1"/>
  <c r="H87" i="1"/>
  <c r="G87" i="1"/>
  <c r="R84" i="1"/>
  <c r="Q84" i="1"/>
  <c r="P84" i="1"/>
  <c r="O84" i="1"/>
  <c r="N84" i="1"/>
  <c r="M84" i="1"/>
  <c r="L84" i="1"/>
  <c r="K84" i="1"/>
  <c r="J84" i="1"/>
  <c r="I84" i="1"/>
  <c r="H84" i="1"/>
  <c r="G84" i="1"/>
  <c r="R81" i="1"/>
  <c r="Q81" i="1"/>
  <c r="P81" i="1"/>
  <c r="O81" i="1"/>
  <c r="N81" i="1"/>
  <c r="M81" i="1"/>
  <c r="L81" i="1"/>
  <c r="K81" i="1"/>
  <c r="J81" i="1"/>
  <c r="I81" i="1"/>
  <c r="H81" i="1"/>
  <c r="G81" i="1"/>
  <c r="W76" i="1"/>
  <c r="V76" i="1"/>
  <c r="U76" i="1"/>
  <c r="T76" i="1"/>
  <c r="S76" i="1"/>
  <c r="R76" i="1"/>
  <c r="Q76" i="1"/>
  <c r="P76" i="1"/>
  <c r="O76" i="1"/>
  <c r="N76" i="1"/>
  <c r="M76" i="1"/>
  <c r="L76" i="1"/>
  <c r="K76" i="1"/>
  <c r="J76" i="1"/>
  <c r="I76" i="1"/>
  <c r="H76" i="1"/>
  <c r="G76" i="1"/>
  <c r="W75" i="1"/>
  <c r="V75" i="1"/>
  <c r="U75" i="1"/>
  <c r="T75" i="1"/>
  <c r="S75" i="1"/>
  <c r="R75" i="1"/>
  <c r="R77" i="1" s="1"/>
  <c r="Q75" i="1"/>
  <c r="P75" i="1"/>
  <c r="P77" i="1" s="1"/>
  <c r="O75" i="1"/>
  <c r="N75" i="1"/>
  <c r="N77" i="1" s="1"/>
  <c r="M75" i="1"/>
  <c r="L75" i="1"/>
  <c r="L77" i="1" s="1"/>
  <c r="K75" i="1"/>
  <c r="J75" i="1"/>
  <c r="J77" i="1" s="1"/>
  <c r="I75" i="1"/>
  <c r="H75" i="1"/>
  <c r="H77" i="1" s="1"/>
  <c r="G75" i="1"/>
  <c r="R74" i="1"/>
  <c r="Q74" i="1"/>
  <c r="P74" i="1"/>
  <c r="O74" i="1"/>
  <c r="N74" i="1"/>
  <c r="M74" i="1"/>
  <c r="L74" i="1"/>
  <c r="K74" i="1"/>
  <c r="J74" i="1"/>
  <c r="I74" i="1"/>
  <c r="H74" i="1"/>
  <c r="G74" i="1"/>
  <c r="R71" i="1"/>
  <c r="Q71" i="1"/>
  <c r="P71" i="1"/>
  <c r="O71" i="1"/>
  <c r="N71" i="1"/>
  <c r="M71" i="1"/>
  <c r="L71" i="1"/>
  <c r="K71" i="1"/>
  <c r="J71" i="1"/>
  <c r="I71" i="1"/>
  <c r="H71" i="1"/>
  <c r="G71" i="1"/>
  <c r="R68" i="1"/>
  <c r="Q68" i="1"/>
  <c r="P68" i="1"/>
  <c r="O68" i="1"/>
  <c r="N68" i="1"/>
  <c r="M68" i="1"/>
  <c r="L68" i="1"/>
  <c r="K68" i="1"/>
  <c r="J68" i="1"/>
  <c r="I68" i="1"/>
  <c r="H68" i="1"/>
  <c r="G68" i="1"/>
  <c r="R65" i="1"/>
  <c r="Q65" i="1"/>
  <c r="P65" i="1"/>
  <c r="O65" i="1"/>
  <c r="N65" i="1"/>
  <c r="M65" i="1"/>
  <c r="L65" i="1"/>
  <c r="K65" i="1"/>
  <c r="J65" i="1"/>
  <c r="I65" i="1"/>
  <c r="H65" i="1"/>
  <c r="G65" i="1"/>
  <c r="R62" i="1"/>
  <c r="Q62" i="1"/>
  <c r="P62" i="1"/>
  <c r="O62" i="1"/>
  <c r="N62" i="1"/>
  <c r="M62" i="1"/>
  <c r="L62" i="1"/>
  <c r="K62" i="1"/>
  <c r="J62" i="1"/>
  <c r="I62" i="1"/>
  <c r="H62" i="1"/>
  <c r="G62" i="1"/>
  <c r="R59" i="1"/>
  <c r="Q59" i="1"/>
  <c r="P59" i="1"/>
  <c r="O59" i="1"/>
  <c r="N59" i="1"/>
  <c r="M59" i="1"/>
  <c r="L59" i="1"/>
  <c r="K59" i="1"/>
  <c r="J59" i="1"/>
  <c r="I59" i="1"/>
  <c r="H59" i="1"/>
  <c r="G59" i="1"/>
  <c r="R56" i="1"/>
  <c r="Q56" i="1"/>
  <c r="P56" i="1"/>
  <c r="O56" i="1"/>
  <c r="N56" i="1"/>
  <c r="M56" i="1"/>
  <c r="L56" i="1"/>
  <c r="K56" i="1"/>
  <c r="J56" i="1"/>
  <c r="I56" i="1"/>
  <c r="H56" i="1"/>
  <c r="G56" i="1"/>
  <c r="W52" i="1"/>
  <c r="V52" i="1"/>
  <c r="U52" i="1"/>
  <c r="T52" i="1"/>
  <c r="S52" i="1"/>
  <c r="R52" i="1"/>
  <c r="Q52" i="1"/>
  <c r="P52" i="1"/>
  <c r="O52" i="1"/>
  <c r="N52" i="1"/>
  <c r="M52" i="1"/>
  <c r="L52" i="1"/>
  <c r="K52" i="1"/>
  <c r="J52" i="1"/>
  <c r="I52" i="1"/>
  <c r="H52" i="1"/>
  <c r="G52" i="1"/>
  <c r="R51" i="1"/>
  <c r="Q51" i="1"/>
  <c r="P51" i="1"/>
  <c r="N51" i="1"/>
  <c r="M51" i="1"/>
  <c r="L51" i="1"/>
  <c r="K51" i="1"/>
  <c r="J51" i="1"/>
  <c r="I51" i="1"/>
  <c r="H51" i="1"/>
  <c r="G51" i="1"/>
  <c r="R50" i="1"/>
  <c r="Q50" i="1"/>
  <c r="P50" i="1"/>
  <c r="O50" i="1"/>
  <c r="N50" i="1"/>
  <c r="M50" i="1"/>
  <c r="L50" i="1"/>
  <c r="K50" i="1"/>
  <c r="J50" i="1"/>
  <c r="I50" i="1"/>
  <c r="H50" i="1"/>
  <c r="G50" i="1"/>
  <c r="R47" i="1"/>
  <c r="Q47" i="1"/>
  <c r="P47" i="1"/>
  <c r="O47" i="1"/>
  <c r="N47" i="1"/>
  <c r="M47" i="1"/>
  <c r="L47" i="1"/>
  <c r="K47" i="1"/>
  <c r="J47" i="1"/>
  <c r="I47" i="1"/>
  <c r="H47" i="1"/>
  <c r="G47" i="1"/>
  <c r="R44" i="1"/>
  <c r="Q44" i="1"/>
  <c r="P44" i="1"/>
  <c r="O44" i="1"/>
  <c r="N44" i="1"/>
  <c r="M44" i="1"/>
  <c r="L44" i="1"/>
  <c r="K44" i="1"/>
  <c r="J44" i="1"/>
  <c r="I44" i="1"/>
  <c r="H44" i="1"/>
  <c r="G44" i="1"/>
  <c r="R41" i="1"/>
  <c r="Q41" i="1"/>
  <c r="P41" i="1"/>
  <c r="O41" i="1"/>
  <c r="N41" i="1"/>
  <c r="M41" i="1"/>
  <c r="L41" i="1"/>
  <c r="K41" i="1"/>
  <c r="J41" i="1"/>
  <c r="I41" i="1"/>
  <c r="H41" i="1"/>
  <c r="G41" i="1"/>
  <c r="R38" i="1"/>
  <c r="Q38" i="1"/>
  <c r="P38" i="1"/>
  <c r="O38" i="1"/>
  <c r="N38" i="1"/>
  <c r="M38" i="1"/>
  <c r="L38" i="1"/>
  <c r="K38" i="1"/>
  <c r="J38" i="1"/>
  <c r="I38" i="1"/>
  <c r="H38" i="1"/>
  <c r="G38" i="1"/>
  <c r="R35" i="1"/>
  <c r="Q35" i="1"/>
  <c r="P35" i="1"/>
  <c r="O35" i="1"/>
  <c r="N35" i="1"/>
  <c r="M35" i="1"/>
  <c r="L35" i="1"/>
  <c r="K35" i="1"/>
  <c r="J35" i="1"/>
  <c r="I35" i="1"/>
  <c r="H35" i="1"/>
  <c r="G35" i="1"/>
  <c r="R32" i="1"/>
  <c r="Q32" i="1"/>
  <c r="P32" i="1"/>
  <c r="O32" i="1"/>
  <c r="N32" i="1"/>
  <c r="M32" i="1"/>
  <c r="L32" i="1"/>
  <c r="K32" i="1"/>
  <c r="J32" i="1"/>
  <c r="I32" i="1"/>
  <c r="H32" i="1"/>
  <c r="G32" i="1"/>
  <c r="R29" i="1"/>
  <c r="Q29" i="1"/>
  <c r="P29" i="1"/>
  <c r="O29" i="1"/>
  <c r="N29" i="1"/>
  <c r="M29" i="1"/>
  <c r="L29" i="1"/>
  <c r="K29" i="1"/>
  <c r="J29" i="1"/>
  <c r="I29" i="1"/>
  <c r="H29" i="1"/>
  <c r="G29" i="1"/>
  <c r="R26" i="1"/>
  <c r="Q26" i="1"/>
  <c r="P26" i="1"/>
  <c r="O26" i="1"/>
  <c r="N26" i="1"/>
  <c r="M26" i="1"/>
  <c r="L26" i="1"/>
  <c r="K26" i="1"/>
  <c r="J26" i="1"/>
  <c r="I26" i="1"/>
  <c r="H26" i="1"/>
  <c r="G26" i="1"/>
  <c r="R23" i="1"/>
  <c r="Q23" i="1"/>
  <c r="P23" i="1"/>
  <c r="O23" i="1"/>
  <c r="N23" i="1"/>
  <c r="M23" i="1"/>
  <c r="L23" i="1"/>
  <c r="K23" i="1"/>
  <c r="J23" i="1"/>
  <c r="I23" i="1"/>
  <c r="H23" i="1"/>
  <c r="G23" i="1"/>
  <c r="R20" i="1"/>
  <c r="Q20" i="1"/>
  <c r="P20" i="1"/>
  <c r="O20" i="1"/>
  <c r="N20" i="1"/>
  <c r="M20" i="1"/>
  <c r="L20" i="1"/>
  <c r="K20" i="1"/>
  <c r="J20" i="1"/>
  <c r="I20" i="1"/>
  <c r="H20" i="1"/>
  <c r="G20" i="1"/>
  <c r="R17" i="1"/>
  <c r="Q17" i="1"/>
  <c r="P17" i="1"/>
  <c r="O17" i="1"/>
  <c r="N17" i="1"/>
  <c r="M17" i="1"/>
  <c r="L17" i="1"/>
  <c r="K17" i="1"/>
  <c r="J17" i="1"/>
  <c r="I17" i="1"/>
  <c r="H17" i="1"/>
  <c r="G17" i="1"/>
  <c r="V191" i="1"/>
  <c r="R14" i="1"/>
  <c r="Q14" i="1"/>
  <c r="P14" i="1"/>
  <c r="O14" i="1"/>
  <c r="N14" i="1"/>
  <c r="M14" i="1"/>
  <c r="L14" i="1"/>
  <c r="K14" i="1"/>
  <c r="J14" i="1"/>
  <c r="I14" i="1"/>
  <c r="H14" i="1"/>
  <c r="G14" i="1"/>
  <c r="R11" i="1"/>
  <c r="Q11" i="1"/>
  <c r="P11" i="1"/>
  <c r="O11" i="1"/>
  <c r="N11" i="1"/>
  <c r="M11" i="1"/>
  <c r="L11" i="1"/>
  <c r="K11" i="1"/>
  <c r="J11" i="1"/>
  <c r="I11" i="1"/>
  <c r="H11" i="1"/>
  <c r="G11" i="1"/>
  <c r="R8" i="1"/>
  <c r="Q8" i="1"/>
  <c r="P8" i="1"/>
  <c r="O8" i="1"/>
  <c r="N8" i="1"/>
  <c r="M8" i="1"/>
  <c r="L8" i="1"/>
  <c r="K8" i="1"/>
  <c r="J8" i="1"/>
  <c r="I8" i="1"/>
  <c r="H8" i="1"/>
  <c r="G8" i="1"/>
  <c r="R5" i="1"/>
  <c r="Q5" i="1"/>
  <c r="P5" i="1"/>
  <c r="N5" i="1"/>
  <c r="M5" i="1"/>
  <c r="L5" i="1"/>
  <c r="K5" i="1"/>
  <c r="J5" i="1"/>
  <c r="I5" i="1"/>
  <c r="H5" i="1"/>
  <c r="G5" i="1"/>
  <c r="W51" i="1"/>
  <c r="V51" i="1"/>
  <c r="U51" i="1"/>
  <c r="T51" i="1"/>
  <c r="S51" i="1"/>
  <c r="O51" i="1"/>
  <c r="K295" i="1" l="1"/>
  <c r="M295" i="1"/>
  <c r="O295" i="1"/>
  <c r="G77" i="1"/>
  <c r="K77" i="1"/>
  <c r="M77" i="1"/>
  <c r="O77" i="1"/>
  <c r="Q77" i="1"/>
  <c r="H175" i="1"/>
  <c r="J175" i="1"/>
  <c r="L175" i="1"/>
  <c r="N175" i="1"/>
  <c r="P175" i="1"/>
  <c r="R175" i="1"/>
  <c r="F511" i="1"/>
  <c r="F334" i="1"/>
  <c r="I77" i="1"/>
  <c r="J615" i="1"/>
  <c r="L615" i="1"/>
  <c r="N615" i="1"/>
  <c r="P615" i="1"/>
  <c r="R615" i="1"/>
  <c r="F277" i="1"/>
  <c r="G280" i="1"/>
  <c r="I280" i="1"/>
  <c r="K280" i="1"/>
  <c r="M280" i="1"/>
  <c r="O280" i="1"/>
  <c r="Q280" i="1"/>
  <c r="F298" i="1"/>
  <c r="F304" i="1"/>
  <c r="G307" i="1"/>
  <c r="K307" i="1"/>
  <c r="F343" i="1"/>
  <c r="I615" i="1"/>
  <c r="K615" i="1"/>
  <c r="M615" i="1"/>
  <c r="O615" i="1"/>
  <c r="Q615" i="1"/>
  <c r="F208" i="1"/>
  <c r="G223" i="1"/>
  <c r="I223" i="1"/>
  <c r="K223" i="1"/>
  <c r="M223" i="1"/>
  <c r="O223" i="1"/>
  <c r="Q223" i="1"/>
  <c r="L514" i="1"/>
  <c r="R514" i="1"/>
  <c r="F523" i="1"/>
  <c r="F529" i="1"/>
  <c r="J535" i="1"/>
  <c r="L535" i="1"/>
  <c r="N535" i="1"/>
  <c r="P535" i="1"/>
  <c r="R535" i="1"/>
  <c r="F538" i="1"/>
  <c r="F577" i="1"/>
  <c r="F589" i="1"/>
  <c r="F292" i="1"/>
  <c r="F286" i="1"/>
  <c r="H295" i="1"/>
  <c r="J157" i="1"/>
  <c r="P157" i="1"/>
  <c r="Q307" i="1"/>
  <c r="O307" i="1"/>
  <c r="M307" i="1"/>
  <c r="I307" i="1"/>
  <c r="F235" i="1"/>
  <c r="F241" i="1"/>
  <c r="F247" i="1"/>
  <c r="F71" i="1"/>
  <c r="F87" i="1"/>
  <c r="F253" i="1"/>
  <c r="F349" i="1"/>
  <c r="F358" i="1"/>
  <c r="F352" i="1"/>
  <c r="P514" i="1"/>
  <c r="N514" i="1"/>
  <c r="J514" i="1"/>
  <c r="H514" i="1"/>
  <c r="F382" i="1"/>
  <c r="F5" i="1"/>
  <c r="F59" i="1"/>
  <c r="F74" i="1"/>
  <c r="F199" i="1"/>
  <c r="F580" i="1"/>
  <c r="N157" i="1"/>
  <c r="F8" i="1"/>
  <c r="F14" i="1"/>
  <c r="F90" i="1"/>
  <c r="F154" i="1"/>
  <c r="F166" i="1"/>
  <c r="F172" i="1"/>
  <c r="G193" i="1"/>
  <c r="I193" i="1"/>
  <c r="K193" i="1"/>
  <c r="M193" i="1"/>
  <c r="O193" i="1"/>
  <c r="Q193" i="1"/>
  <c r="G202" i="1"/>
  <c r="I202" i="1"/>
  <c r="K202" i="1"/>
  <c r="M202" i="1"/>
  <c r="O202" i="1"/>
  <c r="Q202" i="1"/>
  <c r="F211" i="1"/>
  <c r="H223" i="1"/>
  <c r="J223" i="1"/>
  <c r="L223" i="1"/>
  <c r="N223" i="1"/>
  <c r="P223" i="1"/>
  <c r="R223" i="1"/>
  <c r="F274" i="1"/>
  <c r="F367" i="1"/>
  <c r="F376" i="1"/>
  <c r="G388" i="1"/>
  <c r="I388" i="1"/>
  <c r="K388" i="1"/>
  <c r="M388" i="1"/>
  <c r="O388" i="1"/>
  <c r="Q388" i="1"/>
  <c r="F394" i="1"/>
  <c r="F400" i="1"/>
  <c r="F406" i="1"/>
  <c r="F412" i="1"/>
  <c r="F418" i="1"/>
  <c r="F424" i="1"/>
  <c r="G427" i="1"/>
  <c r="I427" i="1"/>
  <c r="K427" i="1"/>
  <c r="M427" i="1"/>
  <c r="O427" i="1"/>
  <c r="Q427" i="1"/>
  <c r="F433" i="1"/>
  <c r="F439" i="1"/>
  <c r="G442" i="1"/>
  <c r="I442" i="1"/>
  <c r="K442" i="1"/>
  <c r="M442" i="1"/>
  <c r="O442" i="1"/>
  <c r="Q442" i="1"/>
  <c r="F448" i="1"/>
  <c r="F454" i="1"/>
  <c r="F460" i="1"/>
  <c r="F466" i="1"/>
  <c r="G469" i="1"/>
  <c r="I469" i="1"/>
  <c r="K469" i="1"/>
  <c r="M469" i="1"/>
  <c r="O469" i="1"/>
  <c r="Q469" i="1"/>
  <c r="F478" i="1"/>
  <c r="M481" i="1"/>
  <c r="O481" i="1"/>
  <c r="Q481" i="1"/>
  <c r="F493" i="1"/>
  <c r="F26" i="1"/>
  <c r="F32" i="1"/>
  <c r="F38" i="1"/>
  <c r="F44" i="1"/>
  <c r="F50" i="1"/>
  <c r="Q53" i="1"/>
  <c r="F62" i="1"/>
  <c r="F68" i="1"/>
  <c r="F84" i="1"/>
  <c r="F93" i="1"/>
  <c r="F99" i="1"/>
  <c r="F105" i="1"/>
  <c r="F111" i="1"/>
  <c r="F117" i="1"/>
  <c r="F123" i="1"/>
  <c r="F129" i="1"/>
  <c r="F135" i="1"/>
  <c r="F141" i="1"/>
  <c r="F147" i="1"/>
  <c r="F153" i="1"/>
  <c r="F174" i="1"/>
  <c r="F205" i="1"/>
  <c r="F214" i="1"/>
  <c r="F220" i="1"/>
  <c r="F264" i="1"/>
  <c r="H271" i="1"/>
  <c r="J271" i="1"/>
  <c r="L271" i="1"/>
  <c r="N271" i="1"/>
  <c r="P271" i="1"/>
  <c r="R271" i="1"/>
  <c r="H280" i="1"/>
  <c r="J280" i="1"/>
  <c r="L280" i="1"/>
  <c r="N280" i="1"/>
  <c r="P280" i="1"/>
  <c r="R280" i="1"/>
  <c r="H307" i="1"/>
  <c r="J307" i="1"/>
  <c r="L307" i="1"/>
  <c r="N307" i="1"/>
  <c r="P307" i="1"/>
  <c r="R307" i="1"/>
  <c r="F340" i="1"/>
  <c r="F361" i="1"/>
  <c r="F373" i="1"/>
  <c r="F553" i="1"/>
  <c r="H571" i="1"/>
  <c r="J571" i="1"/>
  <c r="L571" i="1"/>
  <c r="N571" i="1"/>
  <c r="P571" i="1"/>
  <c r="R571" i="1"/>
  <c r="F583" i="1"/>
  <c r="H592" i="1"/>
  <c r="J592" i="1"/>
  <c r="L592" i="1"/>
  <c r="N592" i="1"/>
  <c r="P592" i="1"/>
  <c r="R592" i="1"/>
  <c r="F604" i="1"/>
  <c r="F610" i="1"/>
  <c r="G613" i="1"/>
  <c r="I613" i="1"/>
  <c r="K613" i="1"/>
  <c r="M613" i="1"/>
  <c r="O613" i="1"/>
  <c r="Q613" i="1"/>
  <c r="F23" i="1"/>
  <c r="F56" i="1"/>
  <c r="F196" i="1"/>
  <c r="F301" i="1"/>
  <c r="F316" i="1"/>
  <c r="F364" i="1"/>
  <c r="F379" i="1"/>
  <c r="H388" i="1"/>
  <c r="J388" i="1"/>
  <c r="L388" i="1"/>
  <c r="N388" i="1"/>
  <c r="P388" i="1"/>
  <c r="R388" i="1"/>
  <c r="H442" i="1"/>
  <c r="J442" i="1"/>
  <c r="L442" i="1"/>
  <c r="N442" i="1"/>
  <c r="P442" i="1"/>
  <c r="R442" i="1"/>
  <c r="H469" i="1"/>
  <c r="J469" i="1"/>
  <c r="L469" i="1"/>
  <c r="N469" i="1"/>
  <c r="P469" i="1"/>
  <c r="R469" i="1"/>
  <c r="F508" i="1"/>
  <c r="F574" i="1"/>
  <c r="F586" i="1"/>
  <c r="F544" i="1"/>
  <c r="F319" i="1"/>
  <c r="F325" i="1"/>
  <c r="F445" i="1"/>
  <c r="F472" i="1"/>
  <c r="H481" i="1"/>
  <c r="J481" i="1"/>
  <c r="L481" i="1"/>
  <c r="N481" i="1"/>
  <c r="P481" i="1"/>
  <c r="R481" i="1"/>
  <c r="F484" i="1"/>
  <c r="F496" i="1"/>
  <c r="F595" i="1"/>
  <c r="H598" i="1"/>
  <c r="J598" i="1"/>
  <c r="L598" i="1"/>
  <c r="N598" i="1"/>
  <c r="P598" i="1"/>
  <c r="R598" i="1"/>
  <c r="F601" i="1"/>
  <c r="F607" i="1"/>
  <c r="F173" i="1"/>
  <c r="F526" i="1"/>
  <c r="F532" i="1"/>
  <c r="G535" i="1"/>
  <c r="I535" i="1"/>
  <c r="K535" i="1"/>
  <c r="M535" i="1"/>
  <c r="O535" i="1"/>
  <c r="Q535" i="1"/>
  <c r="F541" i="1"/>
  <c r="G592" i="1"/>
  <c r="I592" i="1"/>
  <c r="K592" i="1"/>
  <c r="M592" i="1"/>
  <c r="O592" i="1"/>
  <c r="Q592" i="1"/>
  <c r="F547" i="1"/>
  <c r="F568" i="1"/>
  <c r="F562" i="1"/>
  <c r="F556" i="1"/>
  <c r="F550" i="1"/>
  <c r="G571" i="1"/>
  <c r="I571" i="1"/>
  <c r="K571" i="1"/>
  <c r="M571" i="1"/>
  <c r="O571" i="1"/>
  <c r="Q571" i="1"/>
  <c r="H535" i="1"/>
  <c r="F487" i="1"/>
  <c r="F499" i="1"/>
  <c r="G514" i="1"/>
  <c r="I514" i="1"/>
  <c r="F514" i="1" s="1"/>
  <c r="K514" i="1"/>
  <c r="M514" i="1"/>
  <c r="O514" i="1"/>
  <c r="Q514" i="1"/>
  <c r="F490" i="1"/>
  <c r="G481" i="1"/>
  <c r="I481" i="1"/>
  <c r="F481" i="1" s="1"/>
  <c r="K481" i="1"/>
  <c r="F451" i="1"/>
  <c r="F430" i="1"/>
  <c r="F436" i="1"/>
  <c r="F442" i="1"/>
  <c r="H427" i="1"/>
  <c r="J427" i="1"/>
  <c r="L427" i="1"/>
  <c r="N427" i="1"/>
  <c r="P427" i="1"/>
  <c r="R427" i="1"/>
  <c r="F346" i="1"/>
  <c r="H370" i="1"/>
  <c r="J370" i="1"/>
  <c r="L370" i="1"/>
  <c r="N370" i="1"/>
  <c r="P370" i="1"/>
  <c r="R370" i="1"/>
  <c r="F337" i="1"/>
  <c r="F331" i="1"/>
  <c r="F310" i="1"/>
  <c r="F313" i="1"/>
  <c r="G328" i="1"/>
  <c r="I328" i="1"/>
  <c r="K328" i="1"/>
  <c r="M328" i="1"/>
  <c r="O328" i="1"/>
  <c r="Q328" i="1"/>
  <c r="I295" i="1"/>
  <c r="G295" i="1"/>
  <c r="F260" i="1"/>
  <c r="F267" i="1"/>
  <c r="G271" i="1"/>
  <c r="I271" i="1"/>
  <c r="K271" i="1"/>
  <c r="M271" i="1"/>
  <c r="O271" i="1"/>
  <c r="Q271" i="1"/>
  <c r="F229" i="1"/>
  <c r="F244" i="1"/>
  <c r="G256" i="1"/>
  <c r="I256" i="1"/>
  <c r="K256" i="1"/>
  <c r="M256" i="1"/>
  <c r="O256" i="1"/>
  <c r="Q256" i="1"/>
  <c r="F238" i="1"/>
  <c r="F232" i="1"/>
  <c r="F226" i="1"/>
  <c r="H256" i="1"/>
  <c r="J256" i="1"/>
  <c r="F256" i="1" s="1"/>
  <c r="L256" i="1"/>
  <c r="N256" i="1"/>
  <c r="P256" i="1"/>
  <c r="R256" i="1"/>
  <c r="H202" i="1"/>
  <c r="J202" i="1"/>
  <c r="L202" i="1"/>
  <c r="N202" i="1"/>
  <c r="P202" i="1"/>
  <c r="R202" i="1"/>
  <c r="F178" i="1"/>
  <c r="F184" i="1"/>
  <c r="F190" i="1"/>
  <c r="H193" i="1"/>
  <c r="J193" i="1"/>
  <c r="L193" i="1"/>
  <c r="N193" i="1"/>
  <c r="P193" i="1"/>
  <c r="R193" i="1"/>
  <c r="F192" i="1"/>
  <c r="F163" i="1"/>
  <c r="F169" i="1"/>
  <c r="F96" i="1"/>
  <c r="F102" i="1"/>
  <c r="F108" i="1"/>
  <c r="F120" i="1"/>
  <c r="F81" i="1"/>
  <c r="F156" i="1"/>
  <c r="F114" i="1"/>
  <c r="G157" i="1"/>
  <c r="I157" i="1"/>
  <c r="K157" i="1"/>
  <c r="M157" i="1"/>
  <c r="O157" i="1"/>
  <c r="Q157" i="1"/>
  <c r="F65" i="1"/>
  <c r="F75" i="1"/>
  <c r="F76" i="1"/>
  <c r="F11" i="1"/>
  <c r="F29" i="1"/>
  <c r="F35" i="1"/>
  <c r="P53" i="1"/>
  <c r="R53" i="1"/>
  <c r="F52" i="1"/>
  <c r="O53" i="1"/>
  <c r="G53" i="1"/>
  <c r="I53" i="1"/>
  <c r="K53" i="1"/>
  <c r="M53" i="1"/>
  <c r="F51" i="1"/>
  <c r="H53" i="1"/>
  <c r="J53" i="1"/>
  <c r="L53" i="1"/>
  <c r="N53" i="1"/>
  <c r="F17" i="1"/>
  <c r="F20" i="1"/>
  <c r="F160" i="1"/>
  <c r="G175" i="1"/>
  <c r="I175" i="1"/>
  <c r="K175" i="1"/>
  <c r="M175" i="1"/>
  <c r="O175" i="1"/>
  <c r="Q175" i="1"/>
  <c r="F181" i="1"/>
  <c r="F191" i="1"/>
  <c r="F217" i="1"/>
  <c r="F385" i="1"/>
  <c r="F457" i="1"/>
  <c r="F502" i="1"/>
  <c r="F505" i="1"/>
  <c r="F41" i="1"/>
  <c r="F126" i="1"/>
  <c r="F517" i="1"/>
  <c r="G598" i="1"/>
  <c r="I598" i="1"/>
  <c r="K598" i="1"/>
  <c r="M598" i="1"/>
  <c r="O598" i="1"/>
  <c r="F132" i="1"/>
  <c r="F138" i="1"/>
  <c r="F187" i="1"/>
  <c r="F463" i="1"/>
  <c r="F520" i="1"/>
  <c r="Q598" i="1"/>
  <c r="F47" i="1"/>
  <c r="F144" i="1"/>
  <c r="F150" i="1"/>
  <c r="F250" i="1"/>
  <c r="F289" i="1"/>
  <c r="J295" i="1"/>
  <c r="L295" i="1"/>
  <c r="N295" i="1"/>
  <c r="P295" i="1"/>
  <c r="F322" i="1"/>
  <c r="H328" i="1"/>
  <c r="J328" i="1"/>
  <c r="L328" i="1"/>
  <c r="N328" i="1"/>
  <c r="P328" i="1"/>
  <c r="R328" i="1"/>
  <c r="F355" i="1"/>
  <c r="G370" i="1"/>
  <c r="I370" i="1"/>
  <c r="K370" i="1"/>
  <c r="M370" i="1"/>
  <c r="O370" i="1"/>
  <c r="Q370" i="1"/>
  <c r="F391" i="1"/>
  <c r="F397" i="1"/>
  <c r="F403" i="1"/>
  <c r="F409" i="1"/>
  <c r="F415" i="1"/>
  <c r="F421" i="1"/>
  <c r="F427" i="1"/>
  <c r="F559" i="1"/>
  <c r="F565" i="1"/>
  <c r="O5" i="1"/>
  <c r="F155" i="1"/>
  <c r="F615" i="1" s="1"/>
  <c r="G615" i="1"/>
  <c r="S615" i="1"/>
  <c r="U615" i="1"/>
  <c r="W615" i="1"/>
  <c r="H615" i="1"/>
  <c r="T615" i="1"/>
  <c r="V615" i="1"/>
  <c r="R283" i="1"/>
  <c r="V293" i="1"/>
  <c r="I283" i="1"/>
  <c r="F283" i="1" s="1"/>
  <c r="S614" i="1"/>
  <c r="U614" i="1"/>
  <c r="W614" i="1"/>
  <c r="G616" i="1"/>
  <c r="I616" i="1"/>
  <c r="K616" i="1"/>
  <c r="M616" i="1"/>
  <c r="O616" i="1"/>
  <c r="Q616" i="1"/>
  <c r="S616" i="1"/>
  <c r="U616" i="1"/>
  <c r="W616" i="1"/>
  <c r="H614" i="1"/>
  <c r="J614" i="1"/>
  <c r="L614" i="1"/>
  <c r="N614" i="1"/>
  <c r="P614" i="1"/>
  <c r="R614" i="1"/>
  <c r="T614" i="1"/>
  <c r="V614" i="1"/>
  <c r="H616" i="1"/>
  <c r="J616" i="1"/>
  <c r="L616" i="1"/>
  <c r="N616" i="1"/>
  <c r="P616" i="1"/>
  <c r="R616" i="1"/>
  <c r="T616" i="1"/>
  <c r="V616" i="1"/>
  <c r="H613" i="1"/>
  <c r="J613" i="1"/>
  <c r="L613" i="1"/>
  <c r="N613" i="1"/>
  <c r="P613" i="1"/>
  <c r="R613" i="1"/>
  <c r="G614" i="1"/>
  <c r="I614" i="1"/>
  <c r="K614" i="1"/>
  <c r="M614" i="1"/>
  <c r="O614" i="1"/>
  <c r="Q614" i="1"/>
  <c r="F280" i="1" l="1"/>
  <c r="F535" i="1"/>
  <c r="F295" i="1"/>
  <c r="F202" i="1"/>
  <c r="F307" i="1"/>
  <c r="F271" i="1"/>
  <c r="F223" i="1"/>
  <c r="F613" i="1"/>
  <c r="F616" i="1"/>
  <c r="F571" i="1"/>
  <c r="F388" i="1"/>
  <c r="F469" i="1"/>
  <c r="F370" i="1"/>
  <c r="F77" i="1"/>
  <c r="F175" i="1"/>
  <c r="F592" i="1"/>
  <c r="F614" i="1"/>
  <c r="F328" i="1"/>
  <c r="F598" i="1"/>
  <c r="F193" i="1"/>
  <c r="O617" i="1"/>
  <c r="K617" i="1"/>
  <c r="Q617" i="1"/>
  <c r="M617" i="1"/>
  <c r="I617" i="1"/>
  <c r="F53" i="1"/>
  <c r="G617" i="1"/>
  <c r="R617" i="1"/>
  <c r="N617" i="1"/>
  <c r="J617" i="1"/>
  <c r="P617" i="1"/>
  <c r="L617" i="1"/>
  <c r="H617" i="1"/>
  <c r="F157" i="1"/>
  <c r="F617" i="1" l="1"/>
  <c r="E620" i="1" l="1"/>
  <c r="F51" i="7"/>
  <c r="E51" i="7"/>
  <c r="D51" i="7"/>
  <c r="F50" i="7"/>
  <c r="E50" i="7"/>
  <c r="F49" i="7"/>
  <c r="E49" i="7"/>
  <c r="D49" i="7"/>
  <c r="F48" i="7"/>
  <c r="E48" i="7"/>
  <c r="F47" i="7"/>
  <c r="E47" i="7"/>
  <c r="D47" i="7"/>
  <c r="F46" i="7"/>
  <c r="E46" i="7"/>
  <c r="F45" i="7"/>
  <c r="E45" i="7"/>
  <c r="D45" i="7"/>
  <c r="F44" i="7"/>
  <c r="E44" i="7"/>
  <c r="F43" i="7"/>
  <c r="E43" i="7"/>
  <c r="D43" i="7"/>
  <c r="F42" i="7"/>
  <c r="E42" i="7"/>
  <c r="F41" i="7"/>
  <c r="E41" i="7"/>
  <c r="D41" i="7"/>
  <c r="F40" i="7"/>
  <c r="E40" i="7"/>
  <c r="F39" i="7"/>
  <c r="E39" i="7"/>
  <c r="D39" i="7"/>
  <c r="F38" i="7"/>
  <c r="E38" i="7"/>
  <c r="F37" i="7"/>
  <c r="E37" i="7"/>
  <c r="D37" i="7"/>
  <c r="F36" i="7"/>
  <c r="E36" i="7"/>
  <c r="F35" i="7"/>
  <c r="E35" i="7"/>
  <c r="D35" i="7"/>
  <c r="F34" i="7"/>
  <c r="E34" i="7"/>
  <c r="F33" i="7"/>
  <c r="E33" i="7"/>
  <c r="D33" i="7"/>
  <c r="F32" i="7"/>
  <c r="E32" i="7"/>
  <c r="F31" i="7"/>
  <c r="E31" i="7"/>
  <c r="D31" i="7"/>
  <c r="F30" i="7"/>
  <c r="E30" i="7"/>
  <c r="F29" i="7"/>
  <c r="E29" i="7"/>
  <c r="D29" i="7"/>
  <c r="F28" i="7"/>
  <c r="E28" i="7"/>
  <c r="F27" i="7"/>
  <c r="E27" i="7"/>
  <c r="D27" i="7"/>
  <c r="F26" i="7"/>
  <c r="E26" i="7"/>
  <c r="F25" i="7"/>
  <c r="E25" i="7"/>
  <c r="D25" i="7"/>
  <c r="F24" i="7"/>
  <c r="E24" i="7"/>
  <c r="F23" i="7"/>
  <c r="E23" i="7"/>
  <c r="D23" i="7"/>
  <c r="F22" i="7"/>
  <c r="E22" i="7"/>
  <c r="F21" i="7"/>
  <c r="E21" i="7"/>
  <c r="D21" i="7"/>
  <c r="F20" i="7"/>
  <c r="E20" i="7"/>
  <c r="F19" i="7"/>
  <c r="E19" i="7"/>
  <c r="F18" i="7"/>
  <c r="E18" i="7"/>
  <c r="F17" i="7"/>
  <c r="E17" i="7"/>
  <c r="D17" i="7"/>
  <c r="F16" i="7"/>
  <c r="E16" i="7"/>
  <c r="F15" i="7"/>
  <c r="E15" i="7"/>
  <c r="D15" i="7"/>
  <c r="F14" i="7"/>
  <c r="E14" i="7"/>
  <c r="F13" i="7"/>
  <c r="E13" i="7"/>
  <c r="D13" i="7"/>
  <c r="F12" i="7"/>
  <c r="E12" i="7"/>
  <c r="F11" i="7"/>
  <c r="E11" i="7"/>
  <c r="D11" i="7"/>
  <c r="F10" i="7"/>
  <c r="E10" i="7"/>
  <c r="F9" i="7"/>
  <c r="E9" i="7"/>
  <c r="D9" i="7"/>
  <c r="F8" i="7"/>
  <c r="E8" i="7"/>
  <c r="F7" i="7"/>
  <c r="E7" i="7"/>
  <c r="F6" i="7"/>
  <c r="E6" i="7"/>
  <c r="D7" i="7"/>
  <c r="D19" i="7"/>
  <c r="D5" i="7"/>
  <c r="E5" i="7"/>
  <c r="F5" i="7"/>
  <c r="E4" i="7"/>
  <c r="F4" i="7"/>
  <c r="D50" i="7"/>
  <c r="D48" i="7"/>
  <c r="D46" i="7"/>
  <c r="D44" i="7"/>
  <c r="D42" i="7"/>
  <c r="D40" i="7"/>
  <c r="D38" i="7"/>
  <c r="D36" i="7"/>
  <c r="D34" i="7"/>
  <c r="D32" i="7"/>
  <c r="D30" i="7"/>
  <c r="D28" i="7"/>
  <c r="D26" i="7"/>
  <c r="D24" i="7"/>
  <c r="D22" i="7"/>
  <c r="D20" i="7"/>
  <c r="D18" i="7"/>
  <c r="D16" i="7"/>
  <c r="D14" i="7"/>
  <c r="D12" i="7"/>
  <c r="D10" i="7"/>
  <c r="D8" i="7"/>
  <c r="D6" i="7"/>
  <c r="D4" i="7"/>
  <c r="D3" i="7"/>
  <c r="E3" i="7"/>
  <c r="F3" i="7"/>
  <c r="E2" i="7"/>
  <c r="F2" i="7"/>
  <c r="D2" i="7"/>
  <c r="D7" i="3" l="1"/>
  <c r="E7" i="3"/>
  <c r="L7" i="3" s="1"/>
  <c r="F7" i="3"/>
  <c r="D8" i="3"/>
  <c r="E8" i="3"/>
  <c r="L8" i="3" s="1"/>
  <c r="F8" i="3"/>
  <c r="D9" i="3"/>
  <c r="E9" i="3"/>
  <c r="L9" i="3" s="1"/>
  <c r="F9" i="3"/>
  <c r="D10" i="3"/>
  <c r="E10" i="3"/>
  <c r="L10" i="3" s="1"/>
  <c r="F10" i="3"/>
  <c r="D11" i="3"/>
  <c r="E11" i="3"/>
  <c r="L11" i="3" s="1"/>
  <c r="F11" i="3"/>
  <c r="D12" i="3"/>
  <c r="E12" i="3"/>
  <c r="L12" i="3" s="1"/>
  <c r="F12" i="3"/>
  <c r="D13" i="3"/>
  <c r="E13" i="3"/>
  <c r="L13" i="3" s="1"/>
  <c r="F13" i="3"/>
  <c r="D14" i="3"/>
  <c r="E14" i="3"/>
  <c r="L14" i="3" s="1"/>
  <c r="F14" i="3"/>
  <c r="D15" i="3"/>
  <c r="E15" i="3"/>
  <c r="L15" i="3" s="1"/>
  <c r="F15" i="3"/>
  <c r="D16" i="3"/>
  <c r="E16" i="3"/>
  <c r="L16" i="3" s="1"/>
  <c r="F16" i="3"/>
  <c r="D17" i="3"/>
  <c r="E17" i="3"/>
  <c r="L17" i="3" s="1"/>
  <c r="F17" i="3"/>
  <c r="D18" i="3"/>
  <c r="E18" i="3"/>
  <c r="L18" i="3" s="1"/>
  <c r="F18" i="3"/>
  <c r="D19" i="3"/>
  <c r="E19" i="3"/>
  <c r="L19" i="3" s="1"/>
  <c r="F19" i="3"/>
  <c r="D20" i="3"/>
  <c r="E20" i="3"/>
  <c r="L20" i="3" s="1"/>
  <c r="F20" i="3"/>
  <c r="D21" i="3"/>
  <c r="E21" i="3"/>
  <c r="L21" i="3" s="1"/>
  <c r="F21" i="3"/>
  <c r="D22" i="3"/>
  <c r="E22" i="3"/>
  <c r="L22" i="3" s="1"/>
  <c r="F22" i="3"/>
  <c r="D23" i="3"/>
  <c r="E23" i="3"/>
  <c r="L23" i="3" s="1"/>
  <c r="F23" i="3"/>
  <c r="D24" i="3"/>
  <c r="E24" i="3"/>
  <c r="L24" i="3" s="1"/>
  <c r="F24" i="3"/>
  <c r="D25" i="3"/>
  <c r="E25" i="3"/>
  <c r="L25" i="3" s="1"/>
  <c r="F25" i="3"/>
  <c r="D26" i="3"/>
  <c r="E26" i="3"/>
  <c r="L26" i="3" s="1"/>
  <c r="F26" i="3"/>
  <c r="D27" i="3"/>
  <c r="E27" i="3"/>
  <c r="L27" i="3" s="1"/>
  <c r="F27" i="3"/>
  <c r="D28" i="3"/>
  <c r="E28" i="3"/>
  <c r="L28" i="3" s="1"/>
  <c r="F28" i="3"/>
  <c r="D29" i="3"/>
  <c r="E29" i="3"/>
  <c r="L29" i="3" s="1"/>
  <c r="F29" i="3"/>
  <c r="D30" i="3"/>
  <c r="E30" i="3"/>
  <c r="L30" i="3" s="1"/>
  <c r="F30" i="3"/>
  <c r="D31" i="3"/>
  <c r="E31" i="3"/>
  <c r="L31" i="3" s="1"/>
  <c r="F31" i="3"/>
  <c r="D32" i="3"/>
  <c r="E32" i="3"/>
  <c r="L32" i="3" s="1"/>
  <c r="F32" i="3"/>
  <c r="D33" i="3"/>
  <c r="E33" i="3"/>
  <c r="L33" i="3" s="1"/>
  <c r="F33" i="3"/>
  <c r="D34" i="3"/>
  <c r="E34" i="3"/>
  <c r="L34" i="3" s="1"/>
  <c r="F34" i="3"/>
  <c r="D35" i="3"/>
  <c r="E35" i="3"/>
  <c r="L35" i="3" s="1"/>
  <c r="F35" i="3"/>
  <c r="D36" i="3"/>
  <c r="E36" i="3"/>
  <c r="L36" i="3" s="1"/>
  <c r="F36" i="3"/>
  <c r="D37" i="3"/>
  <c r="E37" i="3"/>
  <c r="L37" i="3" s="1"/>
  <c r="F37" i="3"/>
  <c r="D38" i="3"/>
  <c r="E38" i="3"/>
  <c r="L38" i="3" s="1"/>
  <c r="F38" i="3"/>
  <c r="D39" i="3"/>
  <c r="E39" i="3"/>
  <c r="L39" i="3" s="1"/>
  <c r="F39" i="3"/>
  <c r="D40" i="3"/>
  <c r="E40" i="3"/>
  <c r="L40" i="3" s="1"/>
  <c r="F40" i="3"/>
  <c r="D41" i="3"/>
  <c r="E41" i="3"/>
  <c r="L41" i="3" s="1"/>
  <c r="F41" i="3"/>
  <c r="D42" i="3"/>
  <c r="E42" i="3"/>
  <c r="L42" i="3" s="1"/>
  <c r="F42" i="3"/>
  <c r="D43" i="3"/>
  <c r="E43" i="3"/>
  <c r="L43" i="3" s="1"/>
  <c r="F43" i="3"/>
  <c r="D44" i="3"/>
  <c r="E44" i="3"/>
  <c r="L44" i="3" s="1"/>
  <c r="F44" i="3"/>
  <c r="D45" i="3"/>
  <c r="E45" i="3"/>
  <c r="L45" i="3" s="1"/>
  <c r="F45" i="3"/>
  <c r="D46" i="3"/>
  <c r="E46" i="3"/>
  <c r="L46" i="3" s="1"/>
  <c r="F46" i="3"/>
  <c r="D47" i="3"/>
  <c r="E47" i="3"/>
  <c r="L47" i="3" s="1"/>
  <c r="F47" i="3"/>
  <c r="D48" i="3"/>
  <c r="E48" i="3"/>
  <c r="L48" i="3" s="1"/>
  <c r="F48" i="3"/>
  <c r="D49" i="3"/>
  <c r="E49" i="3"/>
  <c r="L49" i="3" s="1"/>
  <c r="F49" i="3"/>
  <c r="D50" i="3"/>
  <c r="E50" i="3"/>
  <c r="L50" i="3" s="1"/>
  <c r="F50" i="3"/>
  <c r="D51" i="3"/>
  <c r="E51" i="3"/>
  <c r="L51" i="3" s="1"/>
  <c r="F51" i="3"/>
  <c r="D52" i="3"/>
  <c r="E52" i="3"/>
  <c r="L52" i="3" s="1"/>
  <c r="F52" i="3"/>
  <c r="D53" i="3"/>
  <c r="E53" i="3"/>
  <c r="L53" i="3" s="1"/>
  <c r="F53" i="3"/>
  <c r="D54" i="3"/>
  <c r="E54" i="3"/>
  <c r="L54" i="3" s="1"/>
  <c r="F54" i="3"/>
  <c r="D55" i="3"/>
  <c r="E55" i="3"/>
  <c r="L55" i="3" s="1"/>
  <c r="F55" i="3"/>
  <c r="D56" i="3"/>
  <c r="E56" i="3"/>
  <c r="L56" i="3" s="1"/>
  <c r="F56" i="3"/>
  <c r="D57" i="3"/>
  <c r="E57" i="3"/>
  <c r="L57" i="3" s="1"/>
  <c r="F57" i="3"/>
  <c r="D58" i="3"/>
  <c r="E58" i="3"/>
  <c r="L58" i="3" s="1"/>
  <c r="F58" i="3"/>
  <c r="D59" i="3"/>
  <c r="E59" i="3"/>
  <c r="L59" i="3" s="1"/>
  <c r="F59" i="3"/>
  <c r="D60" i="3"/>
  <c r="E60" i="3"/>
  <c r="L60" i="3" s="1"/>
  <c r="F60" i="3"/>
  <c r="D61" i="3"/>
  <c r="E61" i="3"/>
  <c r="L61" i="3" s="1"/>
  <c r="F61" i="3"/>
  <c r="D62" i="3"/>
  <c r="E62" i="3"/>
  <c r="L62" i="3" s="1"/>
  <c r="F62" i="3"/>
  <c r="D63" i="3"/>
  <c r="E63" i="3"/>
  <c r="L63" i="3" s="1"/>
  <c r="F63" i="3"/>
  <c r="D64" i="3"/>
  <c r="E64" i="3"/>
  <c r="L64" i="3" s="1"/>
  <c r="F64" i="3"/>
  <c r="D65" i="3"/>
  <c r="E65" i="3"/>
  <c r="L65" i="3" s="1"/>
  <c r="F65" i="3"/>
  <c r="D66" i="3"/>
  <c r="E66" i="3"/>
  <c r="L66" i="3" s="1"/>
  <c r="F66" i="3"/>
  <c r="D67" i="3"/>
  <c r="E67" i="3"/>
  <c r="L67" i="3" s="1"/>
  <c r="F67" i="3"/>
  <c r="D68" i="3"/>
  <c r="E68" i="3"/>
  <c r="L68" i="3" s="1"/>
  <c r="F68" i="3"/>
  <c r="D69" i="3"/>
  <c r="E69" i="3"/>
  <c r="L69" i="3" s="1"/>
  <c r="F69" i="3"/>
  <c r="D70" i="3"/>
  <c r="E70" i="3"/>
  <c r="L70" i="3" s="1"/>
  <c r="F70" i="3"/>
  <c r="D71" i="3"/>
  <c r="E71" i="3"/>
  <c r="L71" i="3" s="1"/>
  <c r="F71" i="3"/>
  <c r="D72" i="3"/>
  <c r="E72" i="3"/>
  <c r="L72" i="3" s="1"/>
  <c r="F72" i="3"/>
  <c r="D73" i="3"/>
  <c r="E73" i="3"/>
  <c r="L73" i="3" s="1"/>
  <c r="F73" i="3"/>
  <c r="D74" i="3"/>
  <c r="E74" i="3"/>
  <c r="L74" i="3" s="1"/>
  <c r="F74" i="3"/>
  <c r="D75" i="3"/>
  <c r="E75" i="3"/>
  <c r="L75" i="3" s="1"/>
  <c r="F75" i="3"/>
  <c r="D76" i="3"/>
  <c r="E76" i="3"/>
  <c r="L76" i="3" s="1"/>
  <c r="F76" i="3"/>
  <c r="D77" i="3"/>
  <c r="E77" i="3"/>
  <c r="L77" i="3" s="1"/>
  <c r="F77" i="3"/>
  <c r="D78" i="3"/>
  <c r="E78" i="3"/>
  <c r="L78" i="3" s="1"/>
  <c r="F78" i="3"/>
  <c r="D79" i="3"/>
  <c r="E79" i="3"/>
  <c r="L79" i="3" s="1"/>
  <c r="F79" i="3"/>
  <c r="D80" i="3"/>
  <c r="E80" i="3"/>
  <c r="L80" i="3" s="1"/>
  <c r="F80" i="3"/>
  <c r="D81" i="3"/>
  <c r="E81" i="3"/>
  <c r="L81" i="3" s="1"/>
  <c r="F81" i="3"/>
  <c r="D82" i="3"/>
  <c r="E82" i="3"/>
  <c r="L82" i="3" s="1"/>
  <c r="F82" i="3"/>
  <c r="D83" i="3"/>
  <c r="E83" i="3"/>
  <c r="L83" i="3" s="1"/>
  <c r="F83" i="3"/>
  <c r="D84" i="3"/>
  <c r="E84" i="3"/>
  <c r="L84" i="3" s="1"/>
  <c r="F84" i="3"/>
  <c r="D85" i="3"/>
  <c r="E85" i="3"/>
  <c r="L85" i="3" s="1"/>
  <c r="F85" i="3"/>
  <c r="D86" i="3"/>
  <c r="E86" i="3"/>
  <c r="L86" i="3" s="1"/>
  <c r="F86" i="3"/>
  <c r="D87" i="3"/>
  <c r="E87" i="3"/>
  <c r="L87" i="3" s="1"/>
  <c r="F87" i="3"/>
  <c r="D88" i="3"/>
  <c r="E88" i="3"/>
  <c r="L88" i="3" s="1"/>
  <c r="F88" i="3"/>
  <c r="D89" i="3"/>
  <c r="E89" i="3"/>
  <c r="L89" i="3" s="1"/>
  <c r="F89" i="3"/>
  <c r="D90" i="3"/>
  <c r="E90" i="3"/>
  <c r="L90" i="3" s="1"/>
  <c r="F90" i="3"/>
  <c r="D91" i="3"/>
  <c r="E91" i="3"/>
  <c r="L91" i="3" s="1"/>
  <c r="F91" i="3"/>
  <c r="D92" i="3"/>
  <c r="E92" i="3"/>
  <c r="L92" i="3" s="1"/>
  <c r="F92" i="3"/>
  <c r="D93" i="3"/>
  <c r="E93" i="3"/>
  <c r="L93" i="3" s="1"/>
  <c r="F93" i="3"/>
  <c r="D94" i="3"/>
  <c r="E94" i="3"/>
  <c r="L94" i="3" s="1"/>
  <c r="F94" i="3"/>
  <c r="D95" i="3"/>
  <c r="E95" i="3"/>
  <c r="L95" i="3" s="1"/>
  <c r="F95" i="3"/>
  <c r="D96" i="3"/>
  <c r="E96" i="3"/>
  <c r="L96" i="3" s="1"/>
  <c r="F96" i="3"/>
  <c r="D97" i="3"/>
  <c r="E97" i="3"/>
  <c r="L97" i="3" s="1"/>
  <c r="F97" i="3"/>
  <c r="D98" i="3"/>
  <c r="E98" i="3"/>
  <c r="L98" i="3" s="1"/>
  <c r="F98" i="3"/>
  <c r="D99" i="3"/>
  <c r="E99" i="3"/>
  <c r="L99" i="3" s="1"/>
  <c r="F99" i="3"/>
  <c r="D100" i="3"/>
  <c r="E100" i="3"/>
  <c r="L100" i="3" s="1"/>
  <c r="F100" i="3"/>
  <c r="D101" i="3"/>
  <c r="E101" i="3"/>
  <c r="L101" i="3" s="1"/>
  <c r="F101" i="3"/>
  <c r="D102" i="3"/>
  <c r="E102" i="3"/>
  <c r="L102" i="3" s="1"/>
  <c r="F102" i="3"/>
  <c r="D103" i="3"/>
  <c r="E103" i="3"/>
  <c r="L103" i="3" s="1"/>
  <c r="F103" i="3"/>
  <c r="D104" i="3"/>
  <c r="E104" i="3"/>
  <c r="L104" i="3" s="1"/>
  <c r="F104" i="3"/>
  <c r="D105" i="3"/>
  <c r="E105" i="3"/>
  <c r="L105" i="3" s="1"/>
  <c r="F105" i="3"/>
  <c r="D106" i="3"/>
  <c r="E106" i="3"/>
  <c r="L106" i="3" s="1"/>
  <c r="F106" i="3"/>
  <c r="D107" i="3"/>
  <c r="E107" i="3"/>
  <c r="L107" i="3" s="1"/>
  <c r="F107" i="3"/>
  <c r="D108" i="3"/>
  <c r="E108" i="3"/>
  <c r="L108" i="3" s="1"/>
  <c r="F108" i="3"/>
  <c r="D109" i="3"/>
  <c r="E109" i="3"/>
  <c r="L109" i="3" s="1"/>
  <c r="F109" i="3"/>
  <c r="D110" i="3"/>
  <c r="E110" i="3"/>
  <c r="L110" i="3" s="1"/>
  <c r="F110" i="3"/>
  <c r="D111" i="3"/>
  <c r="E111" i="3"/>
  <c r="L111" i="3" s="1"/>
  <c r="F111" i="3"/>
  <c r="D112" i="3"/>
  <c r="E112" i="3"/>
  <c r="L112" i="3" s="1"/>
  <c r="F112" i="3"/>
  <c r="D113" i="3"/>
  <c r="E113" i="3"/>
  <c r="L113" i="3" s="1"/>
  <c r="F113" i="3"/>
  <c r="D114" i="3"/>
  <c r="E114" i="3"/>
  <c r="L114" i="3" s="1"/>
  <c r="F114" i="3"/>
  <c r="D115" i="3"/>
  <c r="E115" i="3"/>
  <c r="L115" i="3" s="1"/>
  <c r="F115" i="3"/>
  <c r="D116" i="3"/>
  <c r="E116" i="3"/>
  <c r="L116" i="3" s="1"/>
  <c r="F116" i="3"/>
  <c r="D117" i="3"/>
  <c r="E117" i="3"/>
  <c r="L117" i="3" s="1"/>
  <c r="F117" i="3"/>
  <c r="D118" i="3"/>
  <c r="E118" i="3"/>
  <c r="L118" i="3" s="1"/>
  <c r="F118" i="3"/>
  <c r="D119" i="3"/>
  <c r="E119" i="3"/>
  <c r="L119" i="3" s="1"/>
  <c r="F119" i="3"/>
  <c r="D120" i="3"/>
  <c r="E120" i="3"/>
  <c r="L120" i="3" s="1"/>
  <c r="F120" i="3"/>
  <c r="D121" i="3"/>
  <c r="E121" i="3"/>
  <c r="L121" i="3" s="1"/>
  <c r="F121" i="3"/>
  <c r="D122" i="3"/>
  <c r="E122" i="3"/>
  <c r="L122" i="3" s="1"/>
  <c r="F122" i="3"/>
  <c r="D123" i="3"/>
  <c r="E123" i="3"/>
  <c r="L123" i="3" s="1"/>
  <c r="F123" i="3"/>
  <c r="D124" i="3"/>
  <c r="E124" i="3"/>
  <c r="L124" i="3" s="1"/>
  <c r="F124" i="3"/>
  <c r="D125" i="3"/>
  <c r="E125" i="3"/>
  <c r="L125" i="3" s="1"/>
  <c r="F125" i="3"/>
  <c r="D126" i="3"/>
  <c r="E126" i="3"/>
  <c r="L126" i="3" s="1"/>
  <c r="F126" i="3"/>
  <c r="D127" i="3"/>
  <c r="E127" i="3"/>
  <c r="L127" i="3" s="1"/>
  <c r="F127" i="3"/>
  <c r="D128" i="3"/>
  <c r="E128" i="3"/>
  <c r="L128" i="3" s="1"/>
  <c r="F128" i="3"/>
  <c r="D129" i="3"/>
  <c r="E129" i="3"/>
  <c r="L129" i="3" s="1"/>
  <c r="F129" i="3"/>
  <c r="D130" i="3"/>
  <c r="E130" i="3"/>
  <c r="L130" i="3" s="1"/>
  <c r="F130" i="3"/>
  <c r="D131" i="3"/>
  <c r="E131" i="3"/>
  <c r="L131" i="3" s="1"/>
  <c r="F131" i="3"/>
  <c r="D132" i="3"/>
  <c r="E132" i="3"/>
  <c r="L132" i="3" s="1"/>
  <c r="F132" i="3"/>
  <c r="D133" i="3"/>
  <c r="E133" i="3"/>
  <c r="L133" i="3" s="1"/>
  <c r="F133" i="3"/>
  <c r="D134" i="3"/>
  <c r="E134" i="3"/>
  <c r="L134" i="3" s="1"/>
  <c r="F134" i="3"/>
  <c r="D135" i="3"/>
  <c r="E135" i="3"/>
  <c r="L135" i="3" s="1"/>
  <c r="F135" i="3"/>
  <c r="D136" i="3"/>
  <c r="E136" i="3"/>
  <c r="L136" i="3" s="1"/>
  <c r="F136" i="3"/>
  <c r="D137" i="3"/>
  <c r="E137" i="3"/>
  <c r="L137" i="3" s="1"/>
  <c r="F137" i="3"/>
  <c r="D138" i="3"/>
  <c r="E138" i="3"/>
  <c r="L138" i="3" s="1"/>
  <c r="F138" i="3"/>
  <c r="D139" i="3"/>
  <c r="E139" i="3"/>
  <c r="L139" i="3" s="1"/>
  <c r="F139" i="3"/>
  <c r="D140" i="3"/>
  <c r="E140" i="3"/>
  <c r="L140" i="3" s="1"/>
  <c r="F140" i="3"/>
  <c r="D141" i="3"/>
  <c r="E141" i="3"/>
  <c r="L141" i="3" s="1"/>
  <c r="F141" i="3"/>
  <c r="D142" i="3"/>
  <c r="E142" i="3"/>
  <c r="L142" i="3" s="1"/>
  <c r="F142" i="3"/>
  <c r="D143" i="3"/>
  <c r="E143" i="3"/>
  <c r="L143" i="3" s="1"/>
  <c r="F143" i="3"/>
  <c r="D144" i="3"/>
  <c r="E144" i="3"/>
  <c r="L144" i="3" s="1"/>
  <c r="F144" i="3"/>
  <c r="D145" i="3"/>
  <c r="E145" i="3"/>
  <c r="L145" i="3" s="1"/>
  <c r="F145" i="3"/>
  <c r="D146" i="3"/>
  <c r="E146" i="3"/>
  <c r="L146" i="3" s="1"/>
  <c r="F146" i="3"/>
  <c r="D147" i="3"/>
  <c r="E147" i="3"/>
  <c r="L147" i="3" s="1"/>
  <c r="F147" i="3"/>
  <c r="D148" i="3"/>
  <c r="E148" i="3"/>
  <c r="L148" i="3" s="1"/>
  <c r="F148" i="3"/>
  <c r="D149" i="3"/>
  <c r="E149" i="3"/>
  <c r="L149" i="3" s="1"/>
  <c r="F149" i="3"/>
  <c r="D150" i="3"/>
  <c r="E150" i="3"/>
  <c r="L150" i="3" s="1"/>
  <c r="F150" i="3"/>
  <c r="D151" i="3"/>
  <c r="E151" i="3"/>
  <c r="L151" i="3" s="1"/>
  <c r="F151" i="3"/>
  <c r="D152" i="3"/>
  <c r="E152" i="3"/>
  <c r="L152" i="3" s="1"/>
  <c r="F152" i="3"/>
  <c r="D153" i="3"/>
  <c r="E153" i="3"/>
  <c r="L153" i="3" s="1"/>
  <c r="F153" i="3"/>
  <c r="D154" i="3"/>
  <c r="E154" i="3"/>
  <c r="L154" i="3" s="1"/>
  <c r="F154" i="3"/>
  <c r="D155" i="3"/>
  <c r="E155" i="3"/>
  <c r="L155" i="3" s="1"/>
  <c r="F155" i="3"/>
  <c r="D156" i="3"/>
  <c r="E156" i="3"/>
  <c r="L156" i="3" s="1"/>
  <c r="F156" i="3"/>
  <c r="D157" i="3"/>
  <c r="E157" i="3"/>
  <c r="L157" i="3" s="1"/>
  <c r="F157" i="3"/>
  <c r="D158" i="3"/>
  <c r="E158" i="3"/>
  <c r="L158" i="3" s="1"/>
  <c r="F158" i="3"/>
  <c r="D159" i="3"/>
  <c r="E159" i="3"/>
  <c r="L159" i="3" s="1"/>
  <c r="F159" i="3"/>
  <c r="D160" i="3"/>
  <c r="E160" i="3"/>
  <c r="L160" i="3" s="1"/>
  <c r="F160" i="3"/>
  <c r="D161" i="3"/>
  <c r="E161" i="3"/>
  <c r="L161" i="3" s="1"/>
  <c r="F161" i="3"/>
  <c r="D162" i="3"/>
  <c r="E162" i="3"/>
  <c r="L162" i="3" s="1"/>
  <c r="F162" i="3"/>
  <c r="D163" i="3"/>
  <c r="E163" i="3"/>
  <c r="L163" i="3" s="1"/>
  <c r="F163" i="3"/>
  <c r="D164" i="3"/>
  <c r="E164" i="3"/>
  <c r="L164" i="3" s="1"/>
  <c r="F164" i="3"/>
  <c r="D165" i="3"/>
  <c r="E165" i="3"/>
  <c r="L165" i="3" s="1"/>
  <c r="F165" i="3"/>
  <c r="D166" i="3"/>
  <c r="E166" i="3"/>
  <c r="L166" i="3" s="1"/>
  <c r="F166" i="3"/>
  <c r="D167" i="3"/>
  <c r="E167" i="3"/>
  <c r="L167" i="3" s="1"/>
  <c r="F167" i="3"/>
  <c r="D168" i="3"/>
  <c r="E168" i="3"/>
  <c r="L168" i="3" s="1"/>
  <c r="F168" i="3"/>
  <c r="D169" i="3"/>
  <c r="E169" i="3"/>
  <c r="L169" i="3" s="1"/>
  <c r="F169" i="3"/>
  <c r="D170" i="3"/>
  <c r="E170" i="3"/>
  <c r="L170" i="3" s="1"/>
  <c r="F170" i="3"/>
  <c r="D171" i="3"/>
  <c r="E171" i="3"/>
  <c r="L171" i="3" s="1"/>
  <c r="F171" i="3"/>
  <c r="D172" i="3"/>
  <c r="E172" i="3"/>
  <c r="L172" i="3" s="1"/>
  <c r="F172" i="3"/>
  <c r="D173" i="3"/>
  <c r="E173" i="3"/>
  <c r="L173" i="3" s="1"/>
  <c r="F173" i="3"/>
  <c r="D174" i="3"/>
  <c r="E174" i="3"/>
  <c r="L174" i="3" s="1"/>
  <c r="F174" i="3"/>
  <c r="D175" i="3"/>
  <c r="E175" i="3"/>
  <c r="L175" i="3" s="1"/>
  <c r="F175" i="3"/>
  <c r="D176" i="3"/>
  <c r="E176" i="3"/>
  <c r="L176" i="3" s="1"/>
  <c r="F176" i="3"/>
  <c r="D177" i="3"/>
  <c r="E177" i="3"/>
  <c r="L177" i="3" s="1"/>
  <c r="F177" i="3"/>
  <c r="D178" i="3"/>
  <c r="E178" i="3"/>
  <c r="L178" i="3" s="1"/>
  <c r="F178" i="3"/>
  <c r="D179" i="3"/>
  <c r="E179" i="3"/>
  <c r="L179" i="3" s="1"/>
  <c r="F179" i="3"/>
  <c r="D180" i="3"/>
  <c r="E180" i="3"/>
  <c r="L180" i="3" s="1"/>
  <c r="F180" i="3"/>
  <c r="D181" i="3"/>
  <c r="E181" i="3"/>
  <c r="L181" i="3" s="1"/>
  <c r="F181" i="3"/>
  <c r="D182" i="3"/>
  <c r="E182" i="3"/>
  <c r="L182" i="3" s="1"/>
  <c r="F182" i="3"/>
  <c r="D183" i="3"/>
  <c r="E183" i="3"/>
  <c r="L183" i="3" s="1"/>
  <c r="F183" i="3"/>
  <c r="D184" i="3"/>
  <c r="E184" i="3"/>
  <c r="L184" i="3" s="1"/>
  <c r="F184" i="3"/>
  <c r="D185" i="3"/>
  <c r="E185" i="3"/>
  <c r="L185" i="3" s="1"/>
  <c r="F185" i="3"/>
  <c r="D186" i="3"/>
  <c r="E186" i="3"/>
  <c r="L186" i="3" s="1"/>
  <c r="F186" i="3"/>
  <c r="D187" i="3"/>
  <c r="E187" i="3"/>
  <c r="L187" i="3" s="1"/>
  <c r="F187" i="3"/>
  <c r="D188" i="3"/>
  <c r="E188" i="3"/>
  <c r="L188" i="3" s="1"/>
  <c r="F188" i="3"/>
  <c r="D189" i="3"/>
  <c r="E189" i="3"/>
  <c r="L189" i="3" s="1"/>
  <c r="F189" i="3"/>
  <c r="D190" i="3"/>
  <c r="E190" i="3"/>
  <c r="L190" i="3" s="1"/>
  <c r="F190" i="3"/>
  <c r="D191" i="3"/>
  <c r="E191" i="3"/>
  <c r="L191" i="3" s="1"/>
  <c r="F191" i="3"/>
  <c r="D192" i="3"/>
  <c r="E192" i="3"/>
  <c r="L192" i="3" s="1"/>
  <c r="F192" i="3"/>
  <c r="D193" i="3"/>
  <c r="E193" i="3"/>
  <c r="L193" i="3" s="1"/>
  <c r="F193" i="3"/>
  <c r="D194" i="3"/>
  <c r="E194" i="3"/>
  <c r="L194" i="3" s="1"/>
  <c r="F194" i="3"/>
  <c r="D195" i="3"/>
  <c r="E195" i="3"/>
  <c r="L195" i="3" s="1"/>
  <c r="F195" i="3"/>
  <c r="D196" i="3"/>
  <c r="E196" i="3"/>
  <c r="L196" i="3" s="1"/>
  <c r="F196" i="3"/>
  <c r="D197" i="3"/>
  <c r="E197" i="3"/>
  <c r="L197" i="3" s="1"/>
  <c r="F197" i="3"/>
  <c r="D198" i="3"/>
  <c r="E198" i="3"/>
  <c r="L198" i="3" s="1"/>
  <c r="F198" i="3"/>
  <c r="D199" i="3"/>
  <c r="E199" i="3"/>
  <c r="L199" i="3" s="1"/>
  <c r="F199" i="3"/>
  <c r="D200" i="3"/>
  <c r="E200" i="3"/>
  <c r="L200" i="3" s="1"/>
  <c r="F200" i="3"/>
  <c r="D201" i="3"/>
  <c r="E201" i="3"/>
  <c r="L201" i="3" s="1"/>
  <c r="F201" i="3"/>
  <c r="D202" i="3"/>
  <c r="E202" i="3"/>
  <c r="L202" i="3" s="1"/>
  <c r="F202" i="3"/>
  <c r="D203" i="3"/>
  <c r="E203" i="3"/>
  <c r="L203" i="3" s="1"/>
  <c r="F203" i="3"/>
  <c r="D204" i="3"/>
  <c r="E204" i="3"/>
  <c r="L204" i="3" s="1"/>
  <c r="F204" i="3"/>
  <c r="D205" i="3"/>
  <c r="E205" i="3"/>
  <c r="L205" i="3" s="1"/>
  <c r="F205" i="3"/>
  <c r="D206" i="3"/>
  <c r="E206" i="3"/>
  <c r="L206" i="3" s="1"/>
  <c r="F206" i="3"/>
  <c r="D207" i="3"/>
  <c r="E207" i="3"/>
  <c r="L207" i="3" s="1"/>
  <c r="F207" i="3"/>
  <c r="D208" i="3"/>
  <c r="E208" i="3"/>
  <c r="L208" i="3" s="1"/>
  <c r="F208" i="3"/>
  <c r="D209" i="3"/>
  <c r="E209" i="3"/>
  <c r="L209" i="3" s="1"/>
  <c r="F209" i="3"/>
  <c r="D210" i="3"/>
  <c r="E210" i="3"/>
  <c r="L210" i="3" s="1"/>
  <c r="F210" i="3"/>
  <c r="D211" i="3"/>
  <c r="E211" i="3"/>
  <c r="L211" i="3" s="1"/>
  <c r="F211" i="3"/>
  <c r="D212" i="3"/>
  <c r="E212" i="3"/>
  <c r="L212" i="3" s="1"/>
  <c r="F212" i="3"/>
  <c r="D213" i="3"/>
  <c r="E213" i="3"/>
  <c r="L213" i="3" s="1"/>
  <c r="F213" i="3"/>
  <c r="D214" i="3"/>
  <c r="E214" i="3"/>
  <c r="L214" i="3" s="1"/>
  <c r="F214" i="3"/>
  <c r="D215" i="3"/>
  <c r="E215" i="3"/>
  <c r="L215" i="3" s="1"/>
  <c r="F215" i="3"/>
  <c r="D216" i="3"/>
  <c r="E216" i="3"/>
  <c r="L216" i="3" s="1"/>
  <c r="F216" i="3"/>
  <c r="D217" i="3"/>
  <c r="E217" i="3"/>
  <c r="L217" i="3" s="1"/>
  <c r="F217" i="3"/>
  <c r="D218" i="3"/>
  <c r="E218" i="3"/>
  <c r="L218" i="3" s="1"/>
  <c r="F218" i="3"/>
  <c r="D219" i="3"/>
  <c r="E219" i="3"/>
  <c r="L219" i="3" s="1"/>
  <c r="F219" i="3"/>
  <c r="D220" i="3"/>
  <c r="E220" i="3"/>
  <c r="L220" i="3" s="1"/>
  <c r="F220" i="3"/>
  <c r="D221" i="3"/>
  <c r="E221" i="3"/>
  <c r="L221" i="3" s="1"/>
  <c r="F221" i="3"/>
  <c r="D222" i="3"/>
  <c r="E222" i="3"/>
  <c r="L222" i="3" s="1"/>
  <c r="F222" i="3"/>
  <c r="D223" i="3"/>
  <c r="E223" i="3"/>
  <c r="L223" i="3" s="1"/>
  <c r="F223" i="3"/>
  <c r="D224" i="3"/>
  <c r="E224" i="3"/>
  <c r="L224" i="3" s="1"/>
  <c r="F224" i="3"/>
  <c r="D225" i="3"/>
  <c r="E225" i="3"/>
  <c r="L225" i="3" s="1"/>
  <c r="F225" i="3"/>
  <c r="D226" i="3"/>
  <c r="E226" i="3"/>
  <c r="L226" i="3" s="1"/>
  <c r="F226" i="3"/>
  <c r="D227" i="3"/>
  <c r="E227" i="3"/>
  <c r="L227" i="3" s="1"/>
  <c r="F227" i="3"/>
  <c r="D228" i="3"/>
  <c r="E228" i="3"/>
  <c r="L228" i="3" s="1"/>
  <c r="F228" i="3"/>
  <c r="D229" i="3"/>
  <c r="E229" i="3"/>
  <c r="L229" i="3" s="1"/>
  <c r="F229" i="3"/>
  <c r="D230" i="3"/>
  <c r="E230" i="3"/>
  <c r="L230" i="3" s="1"/>
  <c r="F230" i="3"/>
  <c r="D231" i="3"/>
  <c r="E231" i="3"/>
  <c r="L231" i="3" s="1"/>
  <c r="F231" i="3"/>
  <c r="D232" i="3"/>
  <c r="E232" i="3"/>
  <c r="L232" i="3" s="1"/>
  <c r="F232" i="3"/>
  <c r="D233" i="3"/>
  <c r="E233" i="3"/>
  <c r="L233" i="3" s="1"/>
  <c r="F233" i="3"/>
  <c r="D234" i="3"/>
  <c r="E234" i="3"/>
  <c r="L234" i="3" s="1"/>
  <c r="F234" i="3"/>
  <c r="D235" i="3"/>
  <c r="E235" i="3"/>
  <c r="L235" i="3" s="1"/>
  <c r="F235" i="3"/>
  <c r="D236" i="3"/>
  <c r="E236" i="3"/>
  <c r="L236" i="3" s="1"/>
  <c r="F236" i="3"/>
  <c r="D237" i="3"/>
  <c r="E237" i="3"/>
  <c r="L237" i="3" s="1"/>
  <c r="F237" i="3"/>
  <c r="D238" i="3"/>
  <c r="E238" i="3"/>
  <c r="L238" i="3" s="1"/>
  <c r="F238" i="3"/>
  <c r="D239" i="3"/>
  <c r="E239" i="3"/>
  <c r="L239" i="3" s="1"/>
  <c r="F239" i="3"/>
  <c r="D240" i="3"/>
  <c r="E240" i="3"/>
  <c r="L240" i="3" s="1"/>
  <c r="F240" i="3"/>
  <c r="D241" i="3"/>
  <c r="E241" i="3"/>
  <c r="L241" i="3" s="1"/>
  <c r="F241" i="3"/>
  <c r="D242" i="3"/>
  <c r="E242" i="3"/>
  <c r="L242" i="3" s="1"/>
  <c r="F242" i="3"/>
  <c r="D243" i="3"/>
  <c r="E243" i="3"/>
  <c r="L243" i="3" s="1"/>
  <c r="F243" i="3"/>
  <c r="D244" i="3"/>
  <c r="E244" i="3"/>
  <c r="L244" i="3" s="1"/>
  <c r="F244" i="3"/>
  <c r="D245" i="3"/>
  <c r="E245" i="3"/>
  <c r="L245" i="3" s="1"/>
  <c r="F245" i="3"/>
  <c r="D246" i="3"/>
  <c r="E246" i="3"/>
  <c r="L246" i="3" s="1"/>
  <c r="F246" i="3"/>
  <c r="D247" i="3"/>
  <c r="E247" i="3"/>
  <c r="L247" i="3" s="1"/>
  <c r="F247" i="3"/>
  <c r="D248" i="3"/>
  <c r="E248" i="3"/>
  <c r="L248" i="3" s="1"/>
  <c r="F248" i="3"/>
  <c r="D249" i="3"/>
  <c r="E249" i="3"/>
  <c r="L249" i="3" s="1"/>
  <c r="F249" i="3"/>
  <c r="D250" i="3"/>
  <c r="E250" i="3"/>
  <c r="L250" i="3" s="1"/>
  <c r="F250" i="3"/>
  <c r="D251" i="3"/>
  <c r="E251" i="3"/>
  <c r="L251" i="3" s="1"/>
  <c r="F251" i="3"/>
  <c r="D252" i="3"/>
  <c r="E252" i="3"/>
  <c r="L252" i="3" s="1"/>
  <c r="F252" i="3"/>
  <c r="D253" i="3"/>
  <c r="E253" i="3"/>
  <c r="L253" i="3" s="1"/>
  <c r="F253" i="3"/>
  <c r="D254" i="3"/>
  <c r="E254" i="3"/>
  <c r="L254" i="3" s="1"/>
  <c r="F254" i="3"/>
  <c r="D255" i="3"/>
  <c r="E255" i="3"/>
  <c r="L255" i="3" s="1"/>
  <c r="F255" i="3"/>
  <c r="D256" i="3"/>
  <c r="E256" i="3"/>
  <c r="L256" i="3" s="1"/>
  <c r="F256" i="3"/>
  <c r="D257" i="3"/>
  <c r="E257" i="3"/>
  <c r="L257" i="3" s="1"/>
  <c r="F257" i="3"/>
  <c r="D258" i="3"/>
  <c r="E258" i="3"/>
  <c r="L258" i="3" s="1"/>
  <c r="F258" i="3"/>
  <c r="D259" i="3"/>
  <c r="E259" i="3"/>
  <c r="L259" i="3" s="1"/>
  <c r="F259" i="3"/>
  <c r="D260" i="3"/>
  <c r="E260" i="3"/>
  <c r="L260" i="3" s="1"/>
  <c r="F260" i="3"/>
  <c r="D261" i="3"/>
  <c r="E261" i="3"/>
  <c r="L261" i="3" s="1"/>
  <c r="F261" i="3"/>
  <c r="D262" i="3"/>
  <c r="E262" i="3"/>
  <c r="L262" i="3" s="1"/>
  <c r="F262" i="3"/>
  <c r="D263" i="3"/>
  <c r="E263" i="3"/>
  <c r="L263" i="3" s="1"/>
  <c r="F263" i="3"/>
  <c r="D264" i="3"/>
  <c r="E264" i="3"/>
  <c r="L264" i="3" s="1"/>
  <c r="F264" i="3"/>
  <c r="D265" i="3"/>
  <c r="E265" i="3"/>
  <c r="L265" i="3" s="1"/>
  <c r="F265" i="3"/>
  <c r="D266" i="3"/>
  <c r="E266" i="3"/>
  <c r="L266" i="3" s="1"/>
  <c r="F266" i="3"/>
  <c r="D267" i="3"/>
  <c r="E267" i="3"/>
  <c r="L267" i="3" s="1"/>
  <c r="F267" i="3"/>
  <c r="D268" i="3"/>
  <c r="E268" i="3"/>
  <c r="L268" i="3" s="1"/>
  <c r="F268" i="3"/>
  <c r="D269" i="3"/>
  <c r="E269" i="3"/>
  <c r="L269" i="3" s="1"/>
  <c r="F269" i="3"/>
  <c r="D270" i="3"/>
  <c r="E270" i="3"/>
  <c r="L270" i="3" s="1"/>
  <c r="F270" i="3"/>
  <c r="D271" i="3"/>
  <c r="E271" i="3"/>
  <c r="L271" i="3" s="1"/>
  <c r="F271" i="3"/>
  <c r="D272" i="3"/>
  <c r="E272" i="3"/>
  <c r="L272" i="3" s="1"/>
  <c r="F272" i="3"/>
  <c r="D273" i="3"/>
  <c r="E273" i="3"/>
  <c r="L273" i="3" s="1"/>
  <c r="F273" i="3"/>
  <c r="D274" i="3"/>
  <c r="E274" i="3"/>
  <c r="L274" i="3" s="1"/>
  <c r="F274" i="3"/>
  <c r="D275" i="3"/>
  <c r="E275" i="3"/>
  <c r="L275" i="3" s="1"/>
  <c r="F275" i="3"/>
  <c r="D276" i="3"/>
  <c r="E276" i="3"/>
  <c r="L276" i="3" s="1"/>
  <c r="F276" i="3"/>
  <c r="D277" i="3"/>
  <c r="E277" i="3"/>
  <c r="L277" i="3" s="1"/>
  <c r="F277" i="3"/>
  <c r="D278" i="3"/>
  <c r="E278" i="3"/>
  <c r="L278" i="3" s="1"/>
  <c r="F278" i="3"/>
  <c r="D279" i="3"/>
  <c r="E279" i="3"/>
  <c r="L279" i="3" s="1"/>
  <c r="F279" i="3"/>
  <c r="D280" i="3"/>
  <c r="E280" i="3"/>
  <c r="L280" i="3" s="1"/>
  <c r="F280" i="3"/>
  <c r="D281" i="3"/>
  <c r="E281" i="3"/>
  <c r="L281" i="3" s="1"/>
  <c r="F281" i="3"/>
  <c r="D282" i="3"/>
  <c r="E282" i="3"/>
  <c r="L282" i="3" s="1"/>
  <c r="F282" i="3"/>
  <c r="D283" i="3"/>
  <c r="E283" i="3"/>
  <c r="L283" i="3" s="1"/>
  <c r="F283" i="3"/>
  <c r="D284" i="3"/>
  <c r="E284" i="3"/>
  <c r="L284" i="3" s="1"/>
  <c r="F284" i="3"/>
  <c r="D285" i="3"/>
  <c r="E285" i="3"/>
  <c r="L285" i="3" s="1"/>
  <c r="F285" i="3"/>
  <c r="D286" i="3"/>
  <c r="E286" i="3"/>
  <c r="L286" i="3" s="1"/>
  <c r="F286" i="3"/>
  <c r="D287" i="3"/>
  <c r="E287" i="3"/>
  <c r="L287" i="3" s="1"/>
  <c r="F287" i="3"/>
  <c r="D288" i="3"/>
  <c r="E288" i="3"/>
  <c r="L288" i="3" s="1"/>
  <c r="F288" i="3"/>
  <c r="D289" i="3"/>
  <c r="E289" i="3"/>
  <c r="L289" i="3" s="1"/>
  <c r="F289" i="3"/>
  <c r="D290" i="3"/>
  <c r="E290" i="3"/>
  <c r="L290" i="3" s="1"/>
  <c r="F290" i="3"/>
  <c r="D291" i="3"/>
  <c r="E291" i="3"/>
  <c r="L291" i="3" s="1"/>
  <c r="F291" i="3"/>
  <c r="D292" i="3"/>
  <c r="E292" i="3"/>
  <c r="L292" i="3" s="1"/>
  <c r="F292" i="3"/>
  <c r="D293" i="3"/>
  <c r="E293" i="3"/>
  <c r="L293" i="3" s="1"/>
  <c r="F293" i="3"/>
  <c r="D294" i="3"/>
  <c r="E294" i="3"/>
  <c r="L294" i="3" s="1"/>
  <c r="F294" i="3"/>
  <c r="D295" i="3"/>
  <c r="E295" i="3"/>
  <c r="L295" i="3" s="1"/>
  <c r="F295" i="3"/>
  <c r="D296" i="3"/>
  <c r="E296" i="3"/>
  <c r="L296" i="3" s="1"/>
  <c r="F296" i="3"/>
  <c r="D297" i="3"/>
  <c r="E297" i="3"/>
  <c r="L297" i="3" s="1"/>
  <c r="F297" i="3"/>
  <c r="D298" i="3"/>
  <c r="E298" i="3"/>
  <c r="L298" i="3" s="1"/>
  <c r="F298" i="3"/>
  <c r="D299" i="3"/>
  <c r="E299" i="3"/>
  <c r="L299" i="3" s="1"/>
  <c r="F299" i="3"/>
  <c r="D300" i="3"/>
  <c r="E300" i="3"/>
  <c r="L300" i="3" s="1"/>
  <c r="F300" i="3"/>
  <c r="D301" i="3"/>
  <c r="E301" i="3"/>
  <c r="L301" i="3" s="1"/>
  <c r="F301" i="3"/>
  <c r="D302" i="3"/>
  <c r="E302" i="3"/>
  <c r="L302" i="3" s="1"/>
  <c r="F302" i="3"/>
  <c r="D303" i="3"/>
  <c r="E303" i="3"/>
  <c r="L303" i="3" s="1"/>
  <c r="F303" i="3"/>
  <c r="D304" i="3"/>
  <c r="E304" i="3"/>
  <c r="L304" i="3" s="1"/>
  <c r="F304" i="3"/>
  <c r="D305" i="3"/>
  <c r="E305" i="3"/>
  <c r="L305" i="3" s="1"/>
  <c r="F305" i="3"/>
  <c r="D306" i="3"/>
  <c r="E306" i="3"/>
  <c r="L306" i="3" s="1"/>
  <c r="F306" i="3"/>
  <c r="D307" i="3"/>
  <c r="E307" i="3"/>
  <c r="L307" i="3" s="1"/>
  <c r="F307" i="3"/>
  <c r="D308" i="3"/>
  <c r="E308" i="3"/>
  <c r="L308" i="3" s="1"/>
  <c r="F308" i="3"/>
  <c r="D309" i="3"/>
  <c r="E309" i="3"/>
  <c r="L309" i="3" s="1"/>
  <c r="F309" i="3"/>
  <c r="D310" i="3"/>
  <c r="E310" i="3"/>
  <c r="L310" i="3" s="1"/>
  <c r="F310" i="3"/>
  <c r="D311" i="3"/>
  <c r="E311" i="3"/>
  <c r="L311" i="3" s="1"/>
  <c r="F311" i="3"/>
  <c r="D312" i="3"/>
  <c r="E312" i="3"/>
  <c r="L312" i="3" s="1"/>
  <c r="F312" i="3"/>
  <c r="D313" i="3"/>
  <c r="E313" i="3"/>
  <c r="L313" i="3" s="1"/>
  <c r="F313" i="3"/>
  <c r="D314" i="3"/>
  <c r="E314" i="3"/>
  <c r="L314" i="3" s="1"/>
  <c r="F314" i="3"/>
  <c r="D315" i="3"/>
  <c r="E315" i="3"/>
  <c r="L315" i="3" s="1"/>
  <c r="F315" i="3"/>
  <c r="D316" i="3"/>
  <c r="E316" i="3"/>
  <c r="L316" i="3" s="1"/>
  <c r="F316" i="3"/>
  <c r="D317" i="3"/>
  <c r="E317" i="3"/>
  <c r="L317" i="3" s="1"/>
  <c r="F317" i="3"/>
  <c r="D318" i="3"/>
  <c r="E318" i="3"/>
  <c r="L318" i="3" s="1"/>
  <c r="F318" i="3"/>
  <c r="D319" i="3"/>
  <c r="E319" i="3"/>
  <c r="L319" i="3" s="1"/>
  <c r="F319" i="3"/>
  <c r="D320" i="3"/>
  <c r="E320" i="3"/>
  <c r="L320" i="3" s="1"/>
  <c r="F320" i="3"/>
  <c r="D321" i="3"/>
  <c r="E321" i="3"/>
  <c r="L321" i="3" s="1"/>
  <c r="F321" i="3"/>
  <c r="D322" i="3"/>
  <c r="E322" i="3"/>
  <c r="L322" i="3" s="1"/>
  <c r="F322" i="3"/>
  <c r="D323" i="3"/>
  <c r="E323" i="3"/>
  <c r="L323" i="3" s="1"/>
  <c r="F323" i="3"/>
  <c r="D324" i="3"/>
  <c r="E324" i="3"/>
  <c r="L324" i="3" s="1"/>
  <c r="F324" i="3"/>
  <c r="D325" i="3"/>
  <c r="E325" i="3"/>
  <c r="L325" i="3" s="1"/>
  <c r="F325" i="3"/>
  <c r="D326" i="3"/>
  <c r="E326" i="3"/>
  <c r="L326" i="3" s="1"/>
  <c r="F326" i="3"/>
  <c r="D327" i="3"/>
  <c r="E327" i="3"/>
  <c r="L327" i="3" s="1"/>
  <c r="F327" i="3"/>
  <c r="D328" i="3"/>
  <c r="E328" i="3"/>
  <c r="L328" i="3" s="1"/>
  <c r="F328" i="3"/>
  <c r="D329" i="3"/>
  <c r="E329" i="3"/>
  <c r="L329" i="3" s="1"/>
  <c r="F329" i="3"/>
  <c r="D330" i="3"/>
  <c r="E330" i="3"/>
  <c r="L330" i="3" s="1"/>
  <c r="F330" i="3"/>
  <c r="D331" i="3"/>
  <c r="E331" i="3"/>
  <c r="L331" i="3" s="1"/>
  <c r="F331" i="3"/>
  <c r="D332" i="3"/>
  <c r="E332" i="3"/>
  <c r="L332" i="3" s="1"/>
  <c r="F332" i="3"/>
  <c r="D333" i="3"/>
  <c r="E333" i="3"/>
  <c r="L333" i="3" s="1"/>
  <c r="F333" i="3"/>
  <c r="D334" i="3"/>
  <c r="E334" i="3"/>
  <c r="L334" i="3" s="1"/>
  <c r="F334" i="3"/>
  <c r="D335" i="3"/>
  <c r="E335" i="3"/>
  <c r="L335" i="3" s="1"/>
  <c r="F335" i="3"/>
  <c r="D336" i="3"/>
  <c r="E336" i="3"/>
  <c r="L336" i="3" s="1"/>
  <c r="F336" i="3"/>
  <c r="D337" i="3"/>
  <c r="E337" i="3"/>
  <c r="L337" i="3" s="1"/>
  <c r="F337" i="3"/>
  <c r="D338" i="3"/>
  <c r="E338" i="3"/>
  <c r="L338" i="3" s="1"/>
  <c r="F338" i="3"/>
  <c r="D339" i="3"/>
  <c r="E339" i="3"/>
  <c r="L339" i="3" s="1"/>
  <c r="F339" i="3"/>
  <c r="D340" i="3"/>
  <c r="E340" i="3"/>
  <c r="L340" i="3" s="1"/>
  <c r="F340" i="3"/>
  <c r="D341" i="3"/>
  <c r="E341" i="3"/>
  <c r="L341" i="3" s="1"/>
  <c r="F341" i="3"/>
  <c r="D342" i="3"/>
  <c r="E342" i="3"/>
  <c r="L342" i="3" s="1"/>
  <c r="F342" i="3"/>
  <c r="D343" i="3"/>
  <c r="E343" i="3"/>
  <c r="L343" i="3" s="1"/>
  <c r="F343" i="3"/>
  <c r="D344" i="3"/>
  <c r="E344" i="3"/>
  <c r="L344" i="3" s="1"/>
  <c r="F344" i="3"/>
  <c r="D345" i="3"/>
  <c r="E345" i="3"/>
  <c r="L345" i="3" s="1"/>
  <c r="F345" i="3"/>
  <c r="D346" i="3"/>
  <c r="E346" i="3"/>
  <c r="L346" i="3" s="1"/>
  <c r="F346" i="3"/>
  <c r="D347" i="3"/>
  <c r="E347" i="3"/>
  <c r="L347" i="3" s="1"/>
  <c r="F347" i="3"/>
  <c r="D348" i="3"/>
  <c r="E348" i="3"/>
  <c r="L348" i="3" s="1"/>
  <c r="F348" i="3"/>
  <c r="D349" i="3"/>
  <c r="E349" i="3"/>
  <c r="L349" i="3" s="1"/>
  <c r="F349" i="3"/>
  <c r="D350" i="3"/>
  <c r="E350" i="3"/>
  <c r="L350" i="3" s="1"/>
  <c r="F350" i="3"/>
  <c r="D351" i="3"/>
  <c r="E351" i="3"/>
  <c r="L351" i="3" s="1"/>
  <c r="F351" i="3"/>
  <c r="D352" i="3"/>
  <c r="E352" i="3"/>
  <c r="L352" i="3" s="1"/>
  <c r="F352" i="3"/>
  <c r="D353" i="3"/>
  <c r="E353" i="3"/>
  <c r="L353" i="3" s="1"/>
  <c r="F353" i="3"/>
  <c r="D354" i="3"/>
  <c r="E354" i="3"/>
  <c r="L354" i="3" s="1"/>
  <c r="F354" i="3"/>
  <c r="D355" i="3"/>
  <c r="E355" i="3"/>
  <c r="L355" i="3" s="1"/>
  <c r="F355" i="3"/>
  <c r="D356" i="3"/>
  <c r="E356" i="3"/>
  <c r="L356" i="3" s="1"/>
  <c r="F356" i="3"/>
  <c r="D357" i="3"/>
  <c r="E357" i="3"/>
  <c r="L357" i="3" s="1"/>
  <c r="F357" i="3"/>
  <c r="D358" i="3"/>
  <c r="E358" i="3"/>
  <c r="L358" i="3" s="1"/>
  <c r="F358" i="3"/>
  <c r="D359" i="3"/>
  <c r="E359" i="3"/>
  <c r="L359" i="3" s="1"/>
  <c r="F359" i="3"/>
  <c r="D360" i="3"/>
  <c r="E360" i="3"/>
  <c r="L360" i="3" s="1"/>
  <c r="F360" i="3"/>
  <c r="D361" i="3"/>
  <c r="E361" i="3"/>
  <c r="L361" i="3" s="1"/>
  <c r="F361" i="3"/>
  <c r="D362" i="3"/>
  <c r="E362" i="3"/>
  <c r="L362" i="3" s="1"/>
  <c r="F362" i="3"/>
  <c r="D363" i="3"/>
  <c r="E363" i="3"/>
  <c r="L363" i="3" s="1"/>
  <c r="F363" i="3"/>
  <c r="D364" i="3"/>
  <c r="E364" i="3"/>
  <c r="L364" i="3" s="1"/>
  <c r="F364" i="3"/>
  <c r="D365" i="3"/>
  <c r="E365" i="3"/>
  <c r="L365" i="3" s="1"/>
  <c r="F365" i="3"/>
  <c r="D366" i="3"/>
  <c r="E366" i="3"/>
  <c r="L366" i="3" s="1"/>
  <c r="F366" i="3"/>
  <c r="D367" i="3"/>
  <c r="E367" i="3"/>
  <c r="L367" i="3" s="1"/>
  <c r="F367" i="3"/>
  <c r="D368" i="3"/>
  <c r="E368" i="3"/>
  <c r="L368" i="3" s="1"/>
  <c r="F368" i="3"/>
  <c r="D369" i="3"/>
  <c r="E369" i="3"/>
  <c r="L369" i="3" s="1"/>
  <c r="F369" i="3"/>
  <c r="D370" i="3"/>
  <c r="E370" i="3"/>
  <c r="L370" i="3" s="1"/>
  <c r="F370" i="3"/>
  <c r="D371" i="3"/>
  <c r="E371" i="3"/>
  <c r="L371" i="3" s="1"/>
  <c r="F371" i="3"/>
  <c r="D372" i="3"/>
  <c r="E372" i="3"/>
  <c r="L372" i="3" s="1"/>
  <c r="F372" i="3"/>
  <c r="D373" i="3"/>
  <c r="E373" i="3"/>
  <c r="L373" i="3" s="1"/>
  <c r="F373" i="3"/>
  <c r="D374" i="3"/>
  <c r="E374" i="3"/>
  <c r="L374" i="3" s="1"/>
  <c r="F374" i="3"/>
  <c r="D375" i="3"/>
  <c r="E375" i="3"/>
  <c r="L375" i="3" s="1"/>
  <c r="F375" i="3"/>
  <c r="D376" i="3"/>
  <c r="E376" i="3"/>
  <c r="L376" i="3" s="1"/>
  <c r="F376" i="3"/>
  <c r="D377" i="3"/>
  <c r="E377" i="3"/>
  <c r="L377" i="3" s="1"/>
  <c r="F377" i="3"/>
  <c r="D378" i="3"/>
  <c r="E378" i="3"/>
  <c r="L378" i="3" s="1"/>
  <c r="F378" i="3"/>
  <c r="D379" i="3"/>
  <c r="E379" i="3"/>
  <c r="L379" i="3" s="1"/>
  <c r="F379" i="3"/>
  <c r="D380" i="3"/>
  <c r="E380" i="3"/>
  <c r="L380" i="3" s="1"/>
  <c r="F380" i="3"/>
  <c r="D381" i="3"/>
  <c r="E381" i="3"/>
  <c r="L381" i="3" s="1"/>
  <c r="F381" i="3"/>
  <c r="D382" i="3"/>
  <c r="E382" i="3"/>
  <c r="L382" i="3" s="1"/>
  <c r="F382" i="3"/>
  <c r="D383" i="3"/>
  <c r="E383" i="3"/>
  <c r="L383" i="3" s="1"/>
  <c r="F383" i="3"/>
  <c r="D384" i="3"/>
  <c r="E384" i="3"/>
  <c r="L384" i="3" s="1"/>
  <c r="F384" i="3"/>
  <c r="D385" i="3"/>
  <c r="E385" i="3"/>
  <c r="L385" i="3" s="1"/>
  <c r="F385" i="3"/>
  <c r="D386" i="3"/>
  <c r="E386" i="3"/>
  <c r="L386" i="3" s="1"/>
  <c r="F386" i="3"/>
  <c r="D387" i="3"/>
  <c r="E387" i="3"/>
  <c r="L387" i="3" s="1"/>
  <c r="F387" i="3"/>
  <c r="D388" i="3"/>
  <c r="E388" i="3"/>
  <c r="L388" i="3" s="1"/>
  <c r="F388" i="3"/>
  <c r="D389" i="3"/>
  <c r="E389" i="3"/>
  <c r="L389" i="3" s="1"/>
  <c r="F389" i="3"/>
  <c r="D390" i="3"/>
  <c r="E390" i="3"/>
  <c r="L390" i="3" s="1"/>
  <c r="F390" i="3"/>
  <c r="D391" i="3"/>
  <c r="E391" i="3"/>
  <c r="L391" i="3" s="1"/>
  <c r="F391" i="3"/>
  <c r="D392" i="3"/>
  <c r="E392" i="3"/>
  <c r="L392" i="3" s="1"/>
  <c r="F392" i="3"/>
  <c r="D393" i="3"/>
  <c r="E393" i="3"/>
  <c r="L393" i="3" s="1"/>
  <c r="F393" i="3"/>
  <c r="D394" i="3"/>
  <c r="E394" i="3"/>
  <c r="L394" i="3" s="1"/>
  <c r="F394" i="3"/>
  <c r="D395" i="3"/>
  <c r="E395" i="3"/>
  <c r="L395" i="3" s="1"/>
  <c r="F395" i="3"/>
  <c r="D396" i="3"/>
  <c r="E396" i="3"/>
  <c r="L396" i="3" s="1"/>
  <c r="F396" i="3"/>
  <c r="D397" i="3"/>
  <c r="E397" i="3"/>
  <c r="L397" i="3" s="1"/>
  <c r="F397" i="3"/>
  <c r="D398" i="3"/>
  <c r="E398" i="3"/>
  <c r="L398" i="3" s="1"/>
  <c r="F398" i="3"/>
  <c r="D399" i="3"/>
  <c r="E399" i="3"/>
  <c r="L399" i="3" s="1"/>
  <c r="F399" i="3"/>
  <c r="D400" i="3"/>
  <c r="E400" i="3"/>
  <c r="L400" i="3" s="1"/>
  <c r="F400" i="3"/>
  <c r="D401" i="3"/>
  <c r="E401" i="3"/>
  <c r="L401" i="3" s="1"/>
  <c r="F401" i="3"/>
  <c r="D402" i="3"/>
  <c r="E402" i="3"/>
  <c r="L402" i="3" s="1"/>
  <c r="F402" i="3"/>
  <c r="D403" i="3"/>
  <c r="E403" i="3"/>
  <c r="L403" i="3" s="1"/>
  <c r="F403" i="3"/>
  <c r="D404" i="3"/>
  <c r="E404" i="3"/>
  <c r="L404" i="3" s="1"/>
  <c r="F404" i="3"/>
  <c r="D405" i="3"/>
  <c r="E405" i="3"/>
  <c r="L405" i="3" s="1"/>
  <c r="F405" i="3"/>
  <c r="D406" i="3"/>
  <c r="E406" i="3"/>
  <c r="L406" i="3" s="1"/>
  <c r="F406" i="3"/>
  <c r="D407" i="3"/>
  <c r="E407" i="3"/>
  <c r="L407" i="3" s="1"/>
  <c r="F407" i="3"/>
  <c r="D408" i="3"/>
  <c r="E408" i="3"/>
  <c r="L408" i="3" s="1"/>
  <c r="F408" i="3"/>
  <c r="D409" i="3"/>
  <c r="E409" i="3"/>
  <c r="L409" i="3" s="1"/>
  <c r="F409" i="3"/>
  <c r="D410" i="3"/>
  <c r="E410" i="3"/>
  <c r="L410" i="3" s="1"/>
  <c r="F410" i="3"/>
  <c r="D411" i="3"/>
  <c r="E411" i="3"/>
  <c r="L411" i="3" s="1"/>
  <c r="F411" i="3"/>
  <c r="D412" i="3"/>
  <c r="E412" i="3"/>
  <c r="L412" i="3" s="1"/>
  <c r="F412" i="3"/>
  <c r="D413" i="3"/>
  <c r="E413" i="3"/>
  <c r="L413" i="3" s="1"/>
  <c r="F413" i="3"/>
  <c r="D414" i="3"/>
  <c r="E414" i="3"/>
  <c r="L414" i="3" s="1"/>
  <c r="F414" i="3"/>
  <c r="D415" i="3"/>
  <c r="E415" i="3"/>
  <c r="L415" i="3" s="1"/>
  <c r="F415" i="3"/>
  <c r="D416" i="3"/>
  <c r="E416" i="3"/>
  <c r="L416" i="3" s="1"/>
  <c r="F416" i="3"/>
  <c r="D417" i="3"/>
  <c r="E417" i="3"/>
  <c r="L417" i="3" s="1"/>
  <c r="F417" i="3"/>
  <c r="D418" i="3"/>
  <c r="E418" i="3"/>
  <c r="L418" i="3" s="1"/>
  <c r="F418" i="3"/>
  <c r="D419" i="3"/>
  <c r="E419" i="3"/>
  <c r="L419" i="3" s="1"/>
  <c r="F419" i="3"/>
  <c r="D420" i="3"/>
  <c r="E420" i="3"/>
  <c r="L420" i="3" s="1"/>
  <c r="F420" i="3"/>
  <c r="D421" i="3"/>
  <c r="E421" i="3"/>
  <c r="L421" i="3" s="1"/>
  <c r="F421" i="3"/>
  <c r="D422" i="3"/>
  <c r="E422" i="3"/>
  <c r="L422" i="3" s="1"/>
  <c r="F422" i="3"/>
  <c r="D423" i="3"/>
  <c r="E423" i="3"/>
  <c r="L423" i="3" s="1"/>
  <c r="F423" i="3"/>
  <c r="D424" i="3"/>
  <c r="E424" i="3"/>
  <c r="L424" i="3" s="1"/>
  <c r="F424" i="3"/>
  <c r="D425" i="3"/>
  <c r="E425" i="3"/>
  <c r="L425" i="3" s="1"/>
  <c r="F425" i="3"/>
  <c r="D426" i="3"/>
  <c r="E426" i="3"/>
  <c r="L426" i="3" s="1"/>
  <c r="F426" i="3"/>
  <c r="D427" i="3"/>
  <c r="E427" i="3"/>
  <c r="L427" i="3" s="1"/>
  <c r="F427" i="3"/>
  <c r="D428" i="3"/>
  <c r="E428" i="3"/>
  <c r="L428" i="3" s="1"/>
  <c r="F428" i="3"/>
  <c r="D429" i="3"/>
  <c r="E429" i="3"/>
  <c r="L429" i="3" s="1"/>
  <c r="F429" i="3"/>
  <c r="D430" i="3"/>
  <c r="E430" i="3"/>
  <c r="L430" i="3" s="1"/>
  <c r="F430" i="3"/>
  <c r="D431" i="3"/>
  <c r="E431" i="3"/>
  <c r="L431" i="3" s="1"/>
  <c r="F431" i="3"/>
  <c r="D432" i="3"/>
  <c r="E432" i="3"/>
  <c r="L432" i="3" s="1"/>
  <c r="F432" i="3"/>
  <c r="D433" i="3"/>
  <c r="E433" i="3"/>
  <c r="L433" i="3" s="1"/>
  <c r="F433" i="3"/>
  <c r="D434" i="3"/>
  <c r="E434" i="3"/>
  <c r="L434" i="3" s="1"/>
  <c r="F434" i="3"/>
  <c r="D435" i="3"/>
  <c r="E435" i="3"/>
  <c r="L435" i="3" s="1"/>
  <c r="F435" i="3"/>
  <c r="D436" i="3"/>
  <c r="E436" i="3"/>
  <c r="L436" i="3" s="1"/>
  <c r="F436" i="3"/>
  <c r="D437" i="3"/>
  <c r="E437" i="3"/>
  <c r="L437" i="3" s="1"/>
  <c r="F437" i="3"/>
  <c r="D438" i="3"/>
  <c r="E438" i="3"/>
  <c r="L438" i="3" s="1"/>
  <c r="F438" i="3"/>
  <c r="D439" i="3"/>
  <c r="E439" i="3"/>
  <c r="L439" i="3" s="1"/>
  <c r="F439" i="3"/>
  <c r="D440" i="3"/>
  <c r="E440" i="3"/>
  <c r="L440" i="3" s="1"/>
  <c r="F440" i="3"/>
  <c r="D441" i="3"/>
  <c r="E441" i="3"/>
  <c r="L441" i="3" s="1"/>
  <c r="F441" i="3"/>
  <c r="D442" i="3"/>
  <c r="E442" i="3"/>
  <c r="L442" i="3" s="1"/>
  <c r="F442" i="3"/>
  <c r="D443" i="3"/>
  <c r="E443" i="3"/>
  <c r="L443" i="3" s="1"/>
  <c r="F443" i="3"/>
  <c r="D444" i="3"/>
  <c r="E444" i="3"/>
  <c r="L444" i="3" s="1"/>
  <c r="F444" i="3"/>
  <c r="D445" i="3"/>
  <c r="E445" i="3"/>
  <c r="L445" i="3" s="1"/>
  <c r="F445" i="3"/>
  <c r="D446" i="3"/>
  <c r="E446" i="3"/>
  <c r="L446" i="3" s="1"/>
  <c r="F446" i="3"/>
  <c r="D447" i="3"/>
  <c r="E447" i="3"/>
  <c r="L447" i="3" s="1"/>
  <c r="F447" i="3"/>
  <c r="D448" i="3"/>
  <c r="E448" i="3"/>
  <c r="L448" i="3" s="1"/>
  <c r="F448" i="3"/>
  <c r="D449" i="3"/>
  <c r="E449" i="3"/>
  <c r="L449" i="3" s="1"/>
  <c r="F449" i="3"/>
  <c r="D450" i="3"/>
  <c r="E450" i="3"/>
  <c r="L450" i="3" s="1"/>
  <c r="F450" i="3"/>
  <c r="D451" i="3"/>
  <c r="E451" i="3"/>
  <c r="L451" i="3" s="1"/>
  <c r="F451" i="3"/>
  <c r="D452" i="3"/>
  <c r="E452" i="3"/>
  <c r="L452" i="3" s="1"/>
  <c r="F452" i="3"/>
  <c r="D453" i="3"/>
  <c r="E453" i="3"/>
  <c r="L453" i="3" s="1"/>
  <c r="F453" i="3"/>
  <c r="D454" i="3"/>
  <c r="E454" i="3"/>
  <c r="L454" i="3" s="1"/>
  <c r="F454" i="3"/>
  <c r="D455" i="3"/>
  <c r="E455" i="3"/>
  <c r="L455" i="3" s="1"/>
  <c r="F455" i="3"/>
  <c r="D456" i="3"/>
  <c r="E456" i="3"/>
  <c r="L456" i="3" s="1"/>
  <c r="F456" i="3"/>
  <c r="D457" i="3"/>
  <c r="E457" i="3"/>
  <c r="L457" i="3" s="1"/>
  <c r="F457" i="3"/>
  <c r="D458" i="3"/>
  <c r="E458" i="3"/>
  <c r="L458" i="3" s="1"/>
  <c r="F458" i="3"/>
  <c r="D459" i="3"/>
  <c r="E459" i="3"/>
  <c r="L459" i="3" s="1"/>
  <c r="F459" i="3"/>
  <c r="D460" i="3"/>
  <c r="E460" i="3"/>
  <c r="L460" i="3" s="1"/>
  <c r="F460" i="3"/>
  <c r="D461" i="3"/>
  <c r="E461" i="3"/>
  <c r="L461" i="3" s="1"/>
  <c r="F461" i="3"/>
  <c r="D462" i="3"/>
  <c r="E462" i="3"/>
  <c r="L462" i="3" s="1"/>
  <c r="F462" i="3"/>
  <c r="D463" i="3"/>
  <c r="E463" i="3"/>
  <c r="L463" i="3" s="1"/>
  <c r="F463" i="3"/>
  <c r="D464" i="3"/>
  <c r="E464" i="3"/>
  <c r="L464" i="3" s="1"/>
  <c r="F464" i="3"/>
  <c r="D465" i="3"/>
  <c r="E465" i="3"/>
  <c r="L465" i="3" s="1"/>
  <c r="F465" i="3"/>
  <c r="D466" i="3"/>
  <c r="E466" i="3"/>
  <c r="L466" i="3" s="1"/>
  <c r="F466" i="3"/>
  <c r="D467" i="3"/>
  <c r="E467" i="3"/>
  <c r="L467" i="3" s="1"/>
  <c r="F467" i="3"/>
  <c r="D468" i="3"/>
  <c r="E468" i="3"/>
  <c r="L468" i="3" s="1"/>
  <c r="F468" i="3"/>
  <c r="D469" i="3"/>
  <c r="E469" i="3"/>
  <c r="L469" i="3" s="1"/>
  <c r="F469" i="3"/>
  <c r="D470" i="3"/>
  <c r="E470" i="3"/>
  <c r="L470" i="3" s="1"/>
  <c r="F470" i="3"/>
  <c r="D471" i="3"/>
  <c r="E471" i="3"/>
  <c r="L471" i="3" s="1"/>
  <c r="F471" i="3"/>
  <c r="D472" i="3"/>
  <c r="E472" i="3"/>
  <c r="L472" i="3" s="1"/>
  <c r="F472" i="3"/>
  <c r="D473" i="3"/>
  <c r="E473" i="3"/>
  <c r="L473" i="3" s="1"/>
  <c r="F473" i="3"/>
  <c r="D474" i="3"/>
  <c r="E474" i="3"/>
  <c r="L474" i="3" s="1"/>
  <c r="F474" i="3"/>
  <c r="D475" i="3"/>
  <c r="E475" i="3"/>
  <c r="L475" i="3" s="1"/>
  <c r="F475" i="3"/>
  <c r="D476" i="3"/>
  <c r="E476" i="3"/>
  <c r="L476" i="3" s="1"/>
  <c r="F476" i="3"/>
  <c r="D477" i="3"/>
  <c r="E477" i="3"/>
  <c r="L477" i="3" s="1"/>
  <c r="F477" i="3"/>
  <c r="D478" i="3"/>
  <c r="E478" i="3"/>
  <c r="L478" i="3" s="1"/>
  <c r="F478" i="3"/>
  <c r="D479" i="3"/>
  <c r="E479" i="3"/>
  <c r="L479" i="3" s="1"/>
  <c r="F479" i="3"/>
  <c r="D480" i="3"/>
  <c r="E480" i="3"/>
  <c r="L480" i="3" s="1"/>
  <c r="F480" i="3"/>
  <c r="D481" i="3"/>
  <c r="E481" i="3"/>
  <c r="L481" i="3" s="1"/>
  <c r="F481" i="3"/>
  <c r="D482" i="3"/>
  <c r="E482" i="3"/>
  <c r="L482" i="3" s="1"/>
  <c r="F482" i="3"/>
  <c r="D483" i="3"/>
  <c r="E483" i="3"/>
  <c r="L483" i="3" s="1"/>
  <c r="F483" i="3"/>
  <c r="D484" i="3"/>
  <c r="E484" i="3"/>
  <c r="L484" i="3" s="1"/>
  <c r="F484" i="3"/>
  <c r="D485" i="3"/>
  <c r="E485" i="3"/>
  <c r="L485" i="3" s="1"/>
  <c r="F485" i="3"/>
  <c r="D486" i="3"/>
  <c r="E486" i="3"/>
  <c r="L486" i="3" s="1"/>
  <c r="F486" i="3"/>
  <c r="D487" i="3"/>
  <c r="E487" i="3"/>
  <c r="L487" i="3" s="1"/>
  <c r="F487" i="3"/>
  <c r="D488" i="3"/>
  <c r="E488" i="3"/>
  <c r="L488" i="3" s="1"/>
  <c r="F488" i="3"/>
  <c r="D489" i="3"/>
  <c r="E489" i="3"/>
  <c r="L489" i="3" s="1"/>
  <c r="F489" i="3"/>
  <c r="D490" i="3"/>
  <c r="E490" i="3"/>
  <c r="L490" i="3" s="1"/>
  <c r="F490" i="3"/>
  <c r="D491" i="3"/>
  <c r="E491" i="3"/>
  <c r="L491" i="3" s="1"/>
  <c r="F491" i="3"/>
  <c r="D492" i="3"/>
  <c r="E492" i="3"/>
  <c r="L492" i="3" s="1"/>
  <c r="F492" i="3"/>
  <c r="D493" i="3"/>
  <c r="E493" i="3"/>
  <c r="L493" i="3" s="1"/>
  <c r="F493" i="3"/>
  <c r="D494" i="3"/>
  <c r="E494" i="3"/>
  <c r="L494" i="3" s="1"/>
  <c r="F494" i="3"/>
  <c r="D495" i="3"/>
  <c r="E495" i="3"/>
  <c r="L495" i="3" s="1"/>
  <c r="F495" i="3"/>
  <c r="D496" i="3"/>
  <c r="E496" i="3"/>
  <c r="L496" i="3" s="1"/>
  <c r="F496" i="3"/>
  <c r="D497" i="3"/>
  <c r="E497" i="3"/>
  <c r="L497" i="3" s="1"/>
  <c r="F497" i="3"/>
  <c r="D498" i="3"/>
  <c r="E498" i="3"/>
  <c r="L498" i="3" s="1"/>
  <c r="F498" i="3"/>
  <c r="D499" i="3"/>
  <c r="E499" i="3"/>
  <c r="L499" i="3" s="1"/>
  <c r="F499" i="3"/>
  <c r="D500" i="3"/>
  <c r="E500" i="3"/>
  <c r="L500" i="3" s="1"/>
  <c r="F500" i="3"/>
  <c r="D501" i="3"/>
  <c r="E501" i="3"/>
  <c r="L501" i="3" s="1"/>
  <c r="F501" i="3"/>
  <c r="D502" i="3"/>
  <c r="E502" i="3"/>
  <c r="L502" i="3" s="1"/>
  <c r="F502" i="3"/>
  <c r="D503" i="3"/>
  <c r="E503" i="3"/>
  <c r="L503" i="3" s="1"/>
  <c r="F503" i="3"/>
  <c r="D504" i="3"/>
  <c r="E504" i="3"/>
  <c r="L504" i="3" s="1"/>
  <c r="F504" i="3"/>
  <c r="D505" i="3"/>
  <c r="E505" i="3"/>
  <c r="L505" i="3" s="1"/>
  <c r="F505" i="3"/>
  <c r="D506" i="3"/>
  <c r="E506" i="3"/>
  <c r="L506" i="3" s="1"/>
  <c r="F506" i="3"/>
  <c r="D507" i="3"/>
  <c r="E507" i="3"/>
  <c r="L507" i="3" s="1"/>
  <c r="F507" i="3"/>
  <c r="D508" i="3"/>
  <c r="E508" i="3"/>
  <c r="L508" i="3" s="1"/>
  <c r="F508" i="3"/>
  <c r="D509" i="3"/>
  <c r="E509" i="3"/>
  <c r="L509" i="3" s="1"/>
  <c r="F509" i="3"/>
  <c r="D510" i="3"/>
  <c r="E510" i="3"/>
  <c r="L510" i="3" s="1"/>
  <c r="F510" i="3"/>
  <c r="D511" i="3"/>
  <c r="E511" i="3"/>
  <c r="L511" i="3" s="1"/>
  <c r="F511" i="3"/>
  <c r="D512" i="3"/>
  <c r="E512" i="3"/>
  <c r="L512" i="3" s="1"/>
  <c r="F512" i="3"/>
  <c r="D513" i="3"/>
  <c r="E513" i="3"/>
  <c r="L513" i="3" s="1"/>
  <c r="F513" i="3"/>
  <c r="D514" i="3"/>
  <c r="E514" i="3"/>
  <c r="L514" i="3" s="1"/>
  <c r="F514" i="3"/>
  <c r="D515" i="3"/>
  <c r="E515" i="3"/>
  <c r="L515" i="3" s="1"/>
  <c r="F515" i="3"/>
  <c r="D516" i="3"/>
  <c r="E516" i="3"/>
  <c r="L516" i="3" s="1"/>
  <c r="F516" i="3"/>
  <c r="D517" i="3"/>
  <c r="E517" i="3"/>
  <c r="L517" i="3" s="1"/>
  <c r="F517" i="3"/>
  <c r="D518" i="3"/>
  <c r="E518" i="3"/>
  <c r="L518" i="3" s="1"/>
  <c r="F518" i="3"/>
  <c r="D519" i="3"/>
  <c r="E519" i="3"/>
  <c r="L519" i="3" s="1"/>
  <c r="F519" i="3"/>
  <c r="D520" i="3"/>
  <c r="E520" i="3"/>
  <c r="L520" i="3" s="1"/>
  <c r="F520" i="3"/>
  <c r="D521" i="3"/>
  <c r="E521" i="3"/>
  <c r="L521" i="3" s="1"/>
  <c r="F521" i="3"/>
  <c r="D522" i="3"/>
  <c r="E522" i="3"/>
  <c r="L522" i="3" s="1"/>
  <c r="F522" i="3"/>
  <c r="D523" i="3"/>
  <c r="E523" i="3"/>
  <c r="L523" i="3" s="1"/>
  <c r="F523" i="3"/>
  <c r="D524" i="3"/>
  <c r="E524" i="3"/>
  <c r="L524" i="3" s="1"/>
  <c r="F524" i="3"/>
  <c r="D525" i="3"/>
  <c r="E525" i="3"/>
  <c r="L525" i="3" s="1"/>
  <c r="F525" i="3"/>
  <c r="D526" i="3"/>
  <c r="E526" i="3"/>
  <c r="L526" i="3" s="1"/>
  <c r="F526" i="3"/>
  <c r="D527" i="3"/>
  <c r="E527" i="3"/>
  <c r="L527" i="3" s="1"/>
  <c r="F527" i="3"/>
  <c r="D528" i="3"/>
  <c r="E528" i="3"/>
  <c r="L528" i="3" s="1"/>
  <c r="F528" i="3"/>
  <c r="D529" i="3"/>
  <c r="E529" i="3"/>
  <c r="L529" i="3" s="1"/>
  <c r="F529" i="3"/>
  <c r="D530" i="3"/>
  <c r="E530" i="3"/>
  <c r="L530" i="3" s="1"/>
  <c r="F530" i="3"/>
  <c r="D531" i="3"/>
  <c r="E531" i="3"/>
  <c r="L531" i="3" s="1"/>
  <c r="F531" i="3"/>
  <c r="D532" i="3"/>
  <c r="E532" i="3"/>
  <c r="L532" i="3" s="1"/>
  <c r="F532" i="3"/>
  <c r="D533" i="3"/>
  <c r="E533" i="3"/>
  <c r="L533" i="3" s="1"/>
  <c r="F533" i="3"/>
  <c r="D534" i="3"/>
  <c r="E534" i="3"/>
  <c r="L534" i="3" s="1"/>
  <c r="F534" i="3"/>
  <c r="D535" i="3"/>
  <c r="E535" i="3"/>
  <c r="L535" i="3" s="1"/>
  <c r="F535" i="3"/>
  <c r="D536" i="3"/>
  <c r="E536" i="3"/>
  <c r="L536" i="3" s="1"/>
  <c r="F536" i="3"/>
  <c r="D537" i="3"/>
  <c r="E537" i="3"/>
  <c r="L537" i="3" s="1"/>
  <c r="F537" i="3"/>
  <c r="D538" i="3"/>
  <c r="E538" i="3"/>
  <c r="L538" i="3" s="1"/>
  <c r="F538" i="3"/>
  <c r="D539" i="3"/>
  <c r="E539" i="3"/>
  <c r="L539" i="3" s="1"/>
  <c r="F539" i="3"/>
  <c r="D540" i="3"/>
  <c r="E540" i="3"/>
  <c r="L540" i="3" s="1"/>
  <c r="F540" i="3"/>
  <c r="D541" i="3"/>
  <c r="E541" i="3"/>
  <c r="L541" i="3" s="1"/>
  <c r="F541" i="3"/>
  <c r="D542" i="3"/>
  <c r="E542" i="3"/>
  <c r="L542" i="3" s="1"/>
  <c r="F542" i="3"/>
  <c r="D543" i="3"/>
  <c r="E543" i="3"/>
  <c r="L543" i="3" s="1"/>
  <c r="F543" i="3"/>
  <c r="D544" i="3"/>
  <c r="E544" i="3"/>
  <c r="L544" i="3" s="1"/>
  <c r="F544" i="3"/>
  <c r="D545" i="3"/>
  <c r="E545" i="3"/>
  <c r="L545" i="3" s="1"/>
  <c r="F545" i="3"/>
  <c r="D546" i="3"/>
  <c r="E546" i="3"/>
  <c r="L546" i="3" s="1"/>
  <c r="F546" i="3"/>
  <c r="D547" i="3"/>
  <c r="E547" i="3"/>
  <c r="L547" i="3" s="1"/>
  <c r="F547" i="3"/>
  <c r="D548" i="3"/>
  <c r="E548" i="3"/>
  <c r="L548" i="3" s="1"/>
  <c r="F548" i="3"/>
  <c r="D549" i="3"/>
  <c r="E549" i="3"/>
  <c r="L549" i="3" s="1"/>
  <c r="F549" i="3"/>
  <c r="D550" i="3"/>
  <c r="E550" i="3"/>
  <c r="L550" i="3" s="1"/>
  <c r="F550" i="3"/>
  <c r="D551" i="3"/>
  <c r="E551" i="3"/>
  <c r="L551" i="3" s="1"/>
  <c r="F551" i="3"/>
  <c r="D552" i="3"/>
  <c r="E552" i="3"/>
  <c r="L552" i="3" s="1"/>
  <c r="F552" i="3"/>
  <c r="D553" i="3"/>
  <c r="E553" i="3"/>
  <c r="L553" i="3" s="1"/>
  <c r="F553" i="3"/>
  <c r="D554" i="3"/>
  <c r="E554" i="3"/>
  <c r="L554" i="3" s="1"/>
  <c r="F554" i="3"/>
  <c r="D555" i="3"/>
  <c r="E555" i="3"/>
  <c r="L555" i="3" s="1"/>
  <c r="F555" i="3"/>
  <c r="D556" i="3"/>
  <c r="E556" i="3"/>
  <c r="L556" i="3" s="1"/>
  <c r="F556" i="3"/>
  <c r="D557" i="3"/>
  <c r="E557" i="3"/>
  <c r="L557" i="3" s="1"/>
  <c r="F557" i="3"/>
  <c r="D558" i="3"/>
  <c r="E558" i="3"/>
  <c r="L558" i="3" s="1"/>
  <c r="F558" i="3"/>
  <c r="D559" i="3"/>
  <c r="E559" i="3"/>
  <c r="L559" i="3" s="1"/>
  <c r="F559" i="3"/>
  <c r="D560" i="3"/>
  <c r="E560" i="3"/>
  <c r="L560" i="3" s="1"/>
  <c r="F560" i="3"/>
  <c r="D561" i="3"/>
  <c r="E561" i="3"/>
  <c r="L561" i="3" s="1"/>
  <c r="F561" i="3"/>
  <c r="D562" i="3"/>
  <c r="E562" i="3"/>
  <c r="L562" i="3" s="1"/>
  <c r="F562" i="3"/>
  <c r="D563" i="3"/>
  <c r="E563" i="3"/>
  <c r="L563" i="3" s="1"/>
  <c r="F563" i="3"/>
  <c r="D564" i="3"/>
  <c r="E564" i="3"/>
  <c r="L564" i="3" s="1"/>
  <c r="F564" i="3"/>
  <c r="D565" i="3"/>
  <c r="E565" i="3"/>
  <c r="L565" i="3" s="1"/>
  <c r="F565" i="3"/>
  <c r="D566" i="3"/>
  <c r="E566" i="3"/>
  <c r="L566" i="3" s="1"/>
  <c r="F566" i="3"/>
  <c r="D567" i="3"/>
  <c r="E567" i="3"/>
  <c r="L567" i="3" s="1"/>
  <c r="F567" i="3"/>
  <c r="D568" i="3"/>
  <c r="E568" i="3"/>
  <c r="L568" i="3" s="1"/>
  <c r="F568" i="3"/>
  <c r="D569" i="3"/>
  <c r="E569" i="3"/>
  <c r="L569" i="3" s="1"/>
  <c r="F569" i="3"/>
  <c r="D570" i="3"/>
  <c r="E570" i="3"/>
  <c r="L570" i="3" s="1"/>
  <c r="F570" i="3"/>
  <c r="D571" i="3"/>
  <c r="E571" i="3"/>
  <c r="L571" i="3" s="1"/>
  <c r="F571" i="3"/>
  <c r="D572" i="3"/>
  <c r="E572" i="3"/>
  <c r="L572" i="3" s="1"/>
  <c r="F572" i="3"/>
  <c r="D573" i="3"/>
  <c r="E573" i="3"/>
  <c r="L573" i="3" s="1"/>
  <c r="F573" i="3"/>
  <c r="D574" i="3"/>
  <c r="E574" i="3"/>
  <c r="L574" i="3" s="1"/>
  <c r="F574" i="3"/>
  <c r="D575" i="3"/>
  <c r="E575" i="3"/>
  <c r="L575" i="3" s="1"/>
  <c r="F575" i="3"/>
  <c r="D576" i="3"/>
  <c r="E576" i="3"/>
  <c r="L576" i="3" s="1"/>
  <c r="F576" i="3"/>
  <c r="D577" i="3"/>
  <c r="E577" i="3"/>
  <c r="L577" i="3" s="1"/>
  <c r="F577" i="3"/>
  <c r="D578" i="3"/>
  <c r="E578" i="3"/>
  <c r="L578" i="3" s="1"/>
  <c r="F578" i="3"/>
  <c r="D579" i="3"/>
  <c r="E579" i="3"/>
  <c r="L579" i="3" s="1"/>
  <c r="F579" i="3"/>
  <c r="D580" i="3"/>
  <c r="E580" i="3"/>
  <c r="L580" i="3" s="1"/>
  <c r="F580" i="3"/>
  <c r="D581" i="3"/>
  <c r="E581" i="3"/>
  <c r="L581" i="3" s="1"/>
  <c r="F581" i="3"/>
  <c r="D582" i="3"/>
  <c r="E582" i="3"/>
  <c r="L582" i="3" s="1"/>
  <c r="F582" i="3"/>
  <c r="D583" i="3"/>
  <c r="E583" i="3"/>
  <c r="L583" i="3" s="1"/>
  <c r="F583" i="3"/>
  <c r="D584" i="3"/>
  <c r="E584" i="3"/>
  <c r="L584" i="3" s="1"/>
  <c r="F584" i="3"/>
  <c r="D585" i="3"/>
  <c r="E585" i="3"/>
  <c r="L585" i="3" s="1"/>
  <c r="F585" i="3"/>
  <c r="D586" i="3"/>
  <c r="E586" i="3"/>
  <c r="L586" i="3" s="1"/>
  <c r="F586" i="3"/>
  <c r="D587" i="3"/>
  <c r="E587" i="3"/>
  <c r="L587" i="3" s="1"/>
  <c r="F587" i="3"/>
  <c r="D588" i="3"/>
  <c r="E588" i="3"/>
  <c r="L588" i="3" s="1"/>
  <c r="F588" i="3"/>
  <c r="D589" i="3"/>
  <c r="E589" i="3"/>
  <c r="L589" i="3" s="1"/>
  <c r="F589" i="3"/>
  <c r="D590" i="3"/>
  <c r="E590" i="3"/>
  <c r="L590" i="3" s="1"/>
  <c r="F590" i="3"/>
  <c r="D591" i="3"/>
  <c r="E591" i="3"/>
  <c r="L591" i="3" s="1"/>
  <c r="F591" i="3"/>
  <c r="D592" i="3"/>
  <c r="E592" i="3"/>
  <c r="L592" i="3" s="1"/>
  <c r="F592" i="3"/>
  <c r="D593" i="3"/>
  <c r="E593" i="3"/>
  <c r="L593" i="3" s="1"/>
  <c r="F593" i="3"/>
  <c r="D594" i="3"/>
  <c r="E594" i="3"/>
  <c r="L594" i="3" s="1"/>
  <c r="F594" i="3"/>
  <c r="D595" i="3"/>
  <c r="E595" i="3"/>
  <c r="L595" i="3" s="1"/>
  <c r="F595" i="3"/>
  <c r="D596" i="3"/>
  <c r="E596" i="3"/>
  <c r="L596" i="3" s="1"/>
  <c r="F596" i="3"/>
  <c r="D597" i="3"/>
  <c r="E597" i="3"/>
  <c r="L597" i="3" s="1"/>
  <c r="F597" i="3"/>
  <c r="D598" i="3"/>
  <c r="E598" i="3"/>
  <c r="L598" i="3" s="1"/>
  <c r="F598" i="3"/>
  <c r="D599" i="3"/>
  <c r="E599" i="3"/>
  <c r="L599" i="3" s="1"/>
  <c r="F599" i="3"/>
  <c r="D600" i="3"/>
  <c r="E600" i="3"/>
  <c r="L600" i="3" s="1"/>
  <c r="F600" i="3"/>
  <c r="D601" i="3"/>
  <c r="E601" i="3"/>
  <c r="L601" i="3" s="1"/>
  <c r="F601" i="3"/>
  <c r="D602" i="3"/>
  <c r="E602" i="3"/>
  <c r="L602" i="3" s="1"/>
  <c r="F602" i="3"/>
  <c r="D603" i="3"/>
  <c r="E603" i="3"/>
  <c r="L603" i="3" s="1"/>
  <c r="F603" i="3"/>
  <c r="D604" i="3"/>
  <c r="E604" i="3"/>
  <c r="L604" i="3" s="1"/>
  <c r="F604" i="3"/>
  <c r="D605" i="3"/>
  <c r="E605" i="3"/>
  <c r="L605" i="3" s="1"/>
  <c r="F605" i="3"/>
  <c r="D606" i="3"/>
  <c r="E606" i="3"/>
  <c r="L606" i="3" s="1"/>
  <c r="F606" i="3"/>
  <c r="D607" i="3"/>
  <c r="E607" i="3"/>
  <c r="L607" i="3" s="1"/>
  <c r="F607" i="3"/>
  <c r="D608" i="3"/>
  <c r="E608" i="3"/>
  <c r="L608" i="3" s="1"/>
  <c r="F608" i="3"/>
  <c r="D609" i="3"/>
  <c r="E609" i="3"/>
  <c r="L609" i="3" s="1"/>
  <c r="F609" i="3"/>
  <c r="D610" i="3"/>
  <c r="E610" i="3"/>
  <c r="L610" i="3" s="1"/>
  <c r="F610" i="3"/>
  <c r="D611" i="3"/>
  <c r="E611" i="3"/>
  <c r="L611" i="3" s="1"/>
  <c r="F611" i="3"/>
  <c r="D612" i="3"/>
  <c r="E612" i="3"/>
  <c r="L612" i="3" s="1"/>
  <c r="F612" i="3"/>
  <c r="D613" i="3"/>
  <c r="E613" i="3"/>
  <c r="L613" i="3" s="1"/>
  <c r="F613" i="3"/>
  <c r="D614" i="3"/>
  <c r="E614" i="3"/>
  <c r="L614" i="3" s="1"/>
  <c r="F614" i="3"/>
  <c r="D615" i="3"/>
  <c r="E615" i="3"/>
  <c r="L615" i="3" s="1"/>
  <c r="F615" i="3"/>
  <c r="D616" i="3"/>
  <c r="E616" i="3"/>
  <c r="L616" i="3" s="1"/>
  <c r="F616" i="3"/>
  <c r="D617" i="3"/>
  <c r="E617" i="3"/>
  <c r="L617" i="3" s="1"/>
  <c r="F617" i="3"/>
  <c r="D618" i="3"/>
  <c r="E618" i="3"/>
  <c r="L618" i="3" s="1"/>
  <c r="F618" i="3"/>
  <c r="D619" i="3"/>
  <c r="E619" i="3"/>
  <c r="L619" i="3" s="1"/>
  <c r="F619" i="3"/>
  <c r="D620" i="3"/>
  <c r="E620" i="3"/>
  <c r="L620" i="3" s="1"/>
  <c r="F620" i="3"/>
  <c r="D621" i="3"/>
  <c r="E621" i="3"/>
  <c r="L621" i="3" s="1"/>
  <c r="F621" i="3"/>
  <c r="D622" i="3"/>
  <c r="E622" i="3"/>
  <c r="L622" i="3" s="1"/>
  <c r="F622" i="3"/>
  <c r="D623" i="3"/>
  <c r="E623" i="3"/>
  <c r="L623" i="3" s="1"/>
  <c r="F623" i="3"/>
  <c r="D624" i="3"/>
  <c r="E624" i="3"/>
  <c r="L624" i="3" s="1"/>
  <c r="F624" i="3"/>
  <c r="D625" i="3"/>
  <c r="E625" i="3"/>
  <c r="L625" i="3" s="1"/>
  <c r="F625" i="3"/>
  <c r="D626" i="3"/>
  <c r="E626" i="3"/>
  <c r="L626" i="3" s="1"/>
  <c r="F626" i="3"/>
  <c r="D627" i="3"/>
  <c r="E627" i="3"/>
  <c r="L627" i="3" s="1"/>
  <c r="F627" i="3"/>
  <c r="D628" i="3"/>
  <c r="E628" i="3"/>
  <c r="L628" i="3" s="1"/>
  <c r="F628" i="3"/>
  <c r="D629" i="3"/>
  <c r="E629" i="3"/>
  <c r="L629" i="3" s="1"/>
  <c r="F629" i="3"/>
  <c r="D630" i="3"/>
  <c r="E630" i="3"/>
  <c r="L630" i="3" s="1"/>
  <c r="F630" i="3"/>
  <c r="D631" i="3"/>
  <c r="E631" i="3"/>
  <c r="L631" i="3" s="1"/>
  <c r="F631" i="3"/>
  <c r="D632" i="3"/>
  <c r="E632" i="3"/>
  <c r="L632" i="3" s="1"/>
  <c r="F632" i="3"/>
  <c r="D633" i="3"/>
  <c r="E633" i="3"/>
  <c r="L633" i="3" s="1"/>
  <c r="F633" i="3"/>
  <c r="D634" i="3"/>
  <c r="E634" i="3"/>
  <c r="L634" i="3" s="1"/>
  <c r="F634" i="3"/>
  <c r="D635" i="3"/>
  <c r="E635" i="3"/>
  <c r="L635" i="3" s="1"/>
  <c r="F635" i="3"/>
  <c r="D636" i="3"/>
  <c r="E636" i="3"/>
  <c r="L636" i="3" s="1"/>
  <c r="F636" i="3"/>
  <c r="D637" i="3"/>
  <c r="E637" i="3"/>
  <c r="L637" i="3" s="1"/>
  <c r="F637" i="3"/>
  <c r="D638" i="3"/>
  <c r="E638" i="3"/>
  <c r="L638" i="3" s="1"/>
  <c r="F638" i="3"/>
  <c r="D639" i="3"/>
  <c r="E639" i="3"/>
  <c r="L639" i="3" s="1"/>
  <c r="F639" i="3"/>
  <c r="D640" i="3"/>
  <c r="E640" i="3"/>
  <c r="L640" i="3" s="1"/>
  <c r="F640" i="3"/>
  <c r="D641" i="3"/>
  <c r="E641" i="3"/>
  <c r="L641" i="3" s="1"/>
  <c r="F641" i="3"/>
  <c r="D642" i="3"/>
  <c r="E642" i="3"/>
  <c r="L642" i="3" s="1"/>
  <c r="F642" i="3"/>
  <c r="D643" i="3"/>
  <c r="E643" i="3"/>
  <c r="L643" i="3" s="1"/>
  <c r="F643" i="3"/>
  <c r="D644" i="3"/>
  <c r="E644" i="3"/>
  <c r="L644" i="3" s="1"/>
  <c r="F644" i="3"/>
  <c r="D645" i="3"/>
  <c r="E645" i="3"/>
  <c r="L645" i="3" s="1"/>
  <c r="F645" i="3"/>
  <c r="D646" i="3"/>
  <c r="E646" i="3"/>
  <c r="L646" i="3" s="1"/>
  <c r="F646" i="3"/>
  <c r="D647" i="3"/>
  <c r="E647" i="3"/>
  <c r="L647" i="3" s="1"/>
  <c r="F647" i="3"/>
  <c r="D648" i="3"/>
  <c r="E648" i="3"/>
  <c r="L648" i="3" s="1"/>
  <c r="F648" i="3"/>
  <c r="D649" i="3"/>
  <c r="E649" i="3"/>
  <c r="L649" i="3" s="1"/>
  <c r="F649" i="3"/>
  <c r="D650" i="3"/>
  <c r="E650" i="3"/>
  <c r="L650" i="3" s="1"/>
  <c r="F650" i="3"/>
  <c r="D651" i="3"/>
  <c r="E651" i="3"/>
  <c r="L651" i="3" s="1"/>
  <c r="F651" i="3"/>
  <c r="D652" i="3"/>
  <c r="E652" i="3"/>
  <c r="L652" i="3" s="1"/>
  <c r="F652" i="3"/>
  <c r="D653" i="3"/>
  <c r="E653" i="3"/>
  <c r="L653" i="3" s="1"/>
  <c r="F653" i="3"/>
  <c r="D654" i="3"/>
  <c r="E654" i="3"/>
  <c r="L654" i="3" s="1"/>
  <c r="F654" i="3"/>
  <c r="D655" i="3"/>
  <c r="E655" i="3"/>
  <c r="L655" i="3" s="1"/>
  <c r="F655" i="3"/>
  <c r="D656" i="3"/>
  <c r="E656" i="3"/>
  <c r="L656" i="3" s="1"/>
  <c r="F656" i="3"/>
  <c r="D657" i="3"/>
  <c r="E657" i="3"/>
  <c r="L657" i="3" s="1"/>
  <c r="F657" i="3"/>
  <c r="D658" i="3"/>
  <c r="E658" i="3"/>
  <c r="L658" i="3" s="1"/>
  <c r="F658" i="3"/>
  <c r="D659" i="3"/>
  <c r="E659" i="3"/>
  <c r="L659" i="3" s="1"/>
  <c r="F659" i="3"/>
  <c r="D660" i="3"/>
  <c r="E660" i="3"/>
  <c r="L660" i="3" s="1"/>
  <c r="F660" i="3"/>
  <c r="D661" i="3"/>
  <c r="E661" i="3"/>
  <c r="L661" i="3" s="1"/>
  <c r="F661" i="3"/>
  <c r="D662" i="3"/>
  <c r="E662" i="3"/>
  <c r="L662" i="3" s="1"/>
  <c r="F662" i="3"/>
  <c r="D663" i="3"/>
  <c r="E663" i="3"/>
  <c r="L663" i="3" s="1"/>
  <c r="F663" i="3"/>
  <c r="D664" i="3"/>
  <c r="E664" i="3"/>
  <c r="L664" i="3" s="1"/>
  <c r="F664" i="3"/>
  <c r="D665" i="3"/>
  <c r="E665" i="3"/>
  <c r="L665" i="3" s="1"/>
  <c r="F665" i="3"/>
  <c r="D666" i="3"/>
  <c r="E666" i="3"/>
  <c r="L666" i="3" s="1"/>
  <c r="F666" i="3"/>
  <c r="D667" i="3"/>
  <c r="E667" i="3"/>
  <c r="L667" i="3" s="1"/>
  <c r="F667" i="3"/>
  <c r="D668" i="3"/>
  <c r="E668" i="3"/>
  <c r="L668" i="3" s="1"/>
  <c r="F668" i="3"/>
  <c r="D669" i="3"/>
  <c r="E669" i="3"/>
  <c r="L669" i="3" s="1"/>
  <c r="F669" i="3"/>
  <c r="D670" i="3"/>
  <c r="E670" i="3"/>
  <c r="L670" i="3" s="1"/>
  <c r="F670" i="3"/>
  <c r="D671" i="3"/>
  <c r="E671" i="3"/>
  <c r="L671" i="3" s="1"/>
  <c r="F671" i="3"/>
  <c r="D672" i="3"/>
  <c r="E672" i="3"/>
  <c r="L672" i="3" s="1"/>
  <c r="F672" i="3"/>
  <c r="D673" i="3"/>
  <c r="E673" i="3"/>
  <c r="L673" i="3" s="1"/>
  <c r="F673" i="3"/>
  <c r="D674" i="3"/>
  <c r="E674" i="3"/>
  <c r="L674" i="3" s="1"/>
  <c r="F674" i="3"/>
  <c r="D675" i="3"/>
  <c r="E675" i="3"/>
  <c r="L675" i="3" s="1"/>
  <c r="F675" i="3"/>
  <c r="D676" i="3"/>
  <c r="E676" i="3"/>
  <c r="L676" i="3" s="1"/>
  <c r="F676" i="3"/>
  <c r="D677" i="3"/>
  <c r="E677" i="3"/>
  <c r="L677" i="3" s="1"/>
  <c r="F677" i="3"/>
  <c r="D678" i="3"/>
  <c r="E678" i="3"/>
  <c r="L678" i="3" s="1"/>
  <c r="F678" i="3"/>
  <c r="D679" i="3"/>
  <c r="E679" i="3"/>
  <c r="L679" i="3" s="1"/>
  <c r="F679" i="3"/>
  <c r="D680" i="3"/>
  <c r="E680" i="3"/>
  <c r="L680" i="3" s="1"/>
  <c r="F680" i="3"/>
  <c r="D681" i="3"/>
  <c r="E681" i="3"/>
  <c r="L681" i="3" s="1"/>
  <c r="F681" i="3"/>
  <c r="D682" i="3"/>
  <c r="E682" i="3"/>
  <c r="L682" i="3" s="1"/>
  <c r="F682" i="3"/>
  <c r="D683" i="3"/>
  <c r="E683" i="3"/>
  <c r="L683" i="3" s="1"/>
  <c r="F683" i="3"/>
  <c r="D684" i="3"/>
  <c r="E684" i="3"/>
  <c r="L684" i="3" s="1"/>
  <c r="F684" i="3"/>
  <c r="D685" i="3"/>
  <c r="E685" i="3"/>
  <c r="L685" i="3" s="1"/>
  <c r="F685" i="3"/>
  <c r="D686" i="3"/>
  <c r="E686" i="3"/>
  <c r="L686" i="3" s="1"/>
  <c r="F686" i="3"/>
  <c r="D687" i="3"/>
  <c r="E687" i="3"/>
  <c r="L687" i="3" s="1"/>
  <c r="F687" i="3"/>
  <c r="D688" i="3"/>
  <c r="E688" i="3"/>
  <c r="L688" i="3" s="1"/>
  <c r="F688" i="3"/>
  <c r="D689" i="3"/>
  <c r="E689" i="3"/>
  <c r="L689" i="3" s="1"/>
  <c r="F689" i="3"/>
  <c r="D690" i="3"/>
  <c r="E690" i="3"/>
  <c r="L690" i="3" s="1"/>
  <c r="F690" i="3"/>
  <c r="D691" i="3"/>
  <c r="E691" i="3"/>
  <c r="L691" i="3" s="1"/>
  <c r="F691" i="3"/>
  <c r="D692" i="3"/>
  <c r="E692" i="3"/>
  <c r="L692" i="3" s="1"/>
  <c r="F692" i="3"/>
  <c r="D693" i="3"/>
  <c r="E693" i="3"/>
  <c r="L693" i="3" s="1"/>
  <c r="F693" i="3"/>
  <c r="D694" i="3"/>
  <c r="E694" i="3"/>
  <c r="L694" i="3" s="1"/>
  <c r="F694" i="3"/>
  <c r="D695" i="3"/>
  <c r="E695" i="3"/>
  <c r="L695" i="3" s="1"/>
  <c r="F695" i="3"/>
  <c r="D696" i="3"/>
  <c r="E696" i="3"/>
  <c r="L696" i="3" s="1"/>
  <c r="F696" i="3"/>
  <c r="D697" i="3"/>
  <c r="E697" i="3"/>
  <c r="L697" i="3" s="1"/>
  <c r="F697" i="3"/>
  <c r="D698" i="3"/>
  <c r="E698" i="3"/>
  <c r="L698" i="3" s="1"/>
  <c r="F698" i="3"/>
  <c r="D699" i="3"/>
  <c r="E699" i="3"/>
  <c r="L699" i="3" s="1"/>
  <c r="F699" i="3"/>
  <c r="D700" i="3"/>
  <c r="E700" i="3"/>
  <c r="L700" i="3" s="1"/>
  <c r="F700" i="3"/>
  <c r="D701" i="3"/>
  <c r="E701" i="3"/>
  <c r="L701" i="3" s="1"/>
  <c r="F701" i="3"/>
  <c r="D702" i="3"/>
  <c r="E702" i="3"/>
  <c r="L702" i="3" s="1"/>
  <c r="F702" i="3"/>
  <c r="D703" i="3"/>
  <c r="E703" i="3"/>
  <c r="L703" i="3" s="1"/>
  <c r="F703" i="3"/>
  <c r="D704" i="3"/>
  <c r="E704" i="3"/>
  <c r="L704" i="3" s="1"/>
  <c r="F704" i="3"/>
  <c r="D705" i="3"/>
  <c r="E705" i="3"/>
  <c r="L705" i="3" s="1"/>
  <c r="F705" i="3"/>
  <c r="D706" i="3"/>
  <c r="E706" i="3"/>
  <c r="L706" i="3" s="1"/>
  <c r="F706" i="3"/>
  <c r="D707" i="3"/>
  <c r="E707" i="3"/>
  <c r="L707" i="3" s="1"/>
  <c r="F707" i="3"/>
  <c r="D708" i="3"/>
  <c r="E708" i="3"/>
  <c r="L708" i="3" s="1"/>
  <c r="F708" i="3"/>
  <c r="D709" i="3"/>
  <c r="E709" i="3"/>
  <c r="L709" i="3" s="1"/>
  <c r="F709" i="3"/>
  <c r="D710" i="3"/>
  <c r="E710" i="3"/>
  <c r="L710" i="3" s="1"/>
  <c r="F710" i="3"/>
  <c r="D711" i="3"/>
  <c r="E711" i="3"/>
  <c r="L711" i="3" s="1"/>
  <c r="F711" i="3"/>
  <c r="D712" i="3"/>
  <c r="E712" i="3"/>
  <c r="L712" i="3" s="1"/>
  <c r="F712" i="3"/>
  <c r="D713" i="3"/>
  <c r="E713" i="3"/>
  <c r="L713" i="3" s="1"/>
  <c r="F713" i="3"/>
  <c r="D714" i="3"/>
  <c r="E714" i="3"/>
  <c r="L714" i="3" s="1"/>
  <c r="F714" i="3"/>
  <c r="D715" i="3"/>
  <c r="E715" i="3"/>
  <c r="L715" i="3" s="1"/>
  <c r="F715" i="3"/>
  <c r="D716" i="3"/>
  <c r="E716" i="3"/>
  <c r="L716" i="3" s="1"/>
  <c r="F716" i="3"/>
  <c r="D717" i="3"/>
  <c r="E717" i="3"/>
  <c r="L717" i="3" s="1"/>
  <c r="F717" i="3"/>
  <c r="D718" i="3"/>
  <c r="E718" i="3"/>
  <c r="L718" i="3" s="1"/>
  <c r="F718" i="3"/>
  <c r="D719" i="3"/>
  <c r="E719" i="3"/>
  <c r="L719" i="3" s="1"/>
  <c r="F719" i="3"/>
  <c r="D720" i="3"/>
  <c r="E720" i="3"/>
  <c r="L720" i="3" s="1"/>
  <c r="F720" i="3"/>
  <c r="D721" i="3"/>
  <c r="E721" i="3"/>
  <c r="L721" i="3" s="1"/>
  <c r="F721" i="3"/>
  <c r="D722" i="3"/>
  <c r="E722" i="3"/>
  <c r="L722" i="3" s="1"/>
  <c r="F722" i="3"/>
  <c r="D723" i="3"/>
  <c r="E723" i="3"/>
  <c r="L723" i="3" s="1"/>
  <c r="F723" i="3"/>
  <c r="D724" i="3"/>
  <c r="E724" i="3"/>
  <c r="L724" i="3" s="1"/>
  <c r="F724" i="3"/>
  <c r="D725" i="3"/>
  <c r="E725" i="3"/>
  <c r="L725" i="3" s="1"/>
  <c r="F725" i="3"/>
  <c r="D726" i="3"/>
  <c r="E726" i="3"/>
  <c r="L726" i="3" s="1"/>
  <c r="F726" i="3"/>
  <c r="D727" i="3"/>
  <c r="E727" i="3"/>
  <c r="L727" i="3" s="1"/>
  <c r="F727" i="3"/>
  <c r="D728" i="3"/>
  <c r="E728" i="3"/>
  <c r="L728" i="3" s="1"/>
  <c r="F728" i="3"/>
  <c r="D729" i="3"/>
  <c r="E729" i="3"/>
  <c r="L729" i="3" s="1"/>
  <c r="F729" i="3"/>
  <c r="D730" i="3"/>
  <c r="E730" i="3"/>
  <c r="L730" i="3" s="1"/>
  <c r="F730" i="3"/>
  <c r="D731" i="3"/>
  <c r="E731" i="3"/>
  <c r="L731" i="3" s="1"/>
  <c r="F731" i="3"/>
  <c r="D732" i="3"/>
  <c r="E732" i="3"/>
  <c r="L732" i="3" s="1"/>
  <c r="F732" i="3"/>
  <c r="D733" i="3"/>
  <c r="E733" i="3"/>
  <c r="L733" i="3" s="1"/>
  <c r="F733" i="3"/>
  <c r="D734" i="3"/>
  <c r="E734" i="3"/>
  <c r="L734" i="3" s="1"/>
  <c r="F734" i="3"/>
  <c r="D735" i="3"/>
  <c r="E735" i="3"/>
  <c r="L735" i="3" s="1"/>
  <c r="F735" i="3"/>
  <c r="D736" i="3"/>
  <c r="E736" i="3"/>
  <c r="L736" i="3" s="1"/>
  <c r="F736" i="3"/>
  <c r="D737" i="3"/>
  <c r="E737" i="3"/>
  <c r="L737" i="3" s="1"/>
  <c r="F737" i="3"/>
  <c r="D738" i="3"/>
  <c r="E738" i="3"/>
  <c r="L738" i="3" s="1"/>
  <c r="F738" i="3"/>
  <c r="D739" i="3"/>
  <c r="E739" i="3"/>
  <c r="L739" i="3" s="1"/>
  <c r="F739" i="3"/>
  <c r="D740" i="3"/>
  <c r="E740" i="3"/>
  <c r="L740" i="3" s="1"/>
  <c r="F740" i="3"/>
  <c r="D741" i="3"/>
  <c r="E741" i="3"/>
  <c r="L741" i="3" s="1"/>
  <c r="F741" i="3"/>
  <c r="D742" i="3"/>
  <c r="E742" i="3"/>
  <c r="L742" i="3" s="1"/>
  <c r="F742" i="3"/>
  <c r="D743" i="3"/>
  <c r="E743" i="3"/>
  <c r="L743" i="3" s="1"/>
  <c r="F743" i="3"/>
  <c r="D744" i="3"/>
  <c r="E744" i="3"/>
  <c r="L744" i="3" s="1"/>
  <c r="F744" i="3"/>
  <c r="D745" i="3"/>
  <c r="E745" i="3"/>
  <c r="L745" i="3" s="1"/>
  <c r="F745" i="3"/>
  <c r="D746" i="3"/>
  <c r="E746" i="3"/>
  <c r="L746" i="3" s="1"/>
  <c r="F746" i="3"/>
  <c r="D747" i="3"/>
  <c r="E747" i="3"/>
  <c r="L747" i="3" s="1"/>
  <c r="F747" i="3"/>
  <c r="D748" i="3"/>
  <c r="E748" i="3"/>
  <c r="L748" i="3" s="1"/>
  <c r="F748" i="3"/>
  <c r="D749" i="3"/>
  <c r="E749" i="3"/>
  <c r="L749" i="3" s="1"/>
  <c r="F749" i="3"/>
  <c r="D750" i="3"/>
  <c r="E750" i="3"/>
  <c r="L750" i="3" s="1"/>
  <c r="F750" i="3"/>
  <c r="D751" i="3"/>
  <c r="E751" i="3"/>
  <c r="L751" i="3" s="1"/>
  <c r="F751" i="3"/>
  <c r="D752" i="3"/>
  <c r="E752" i="3"/>
  <c r="L752" i="3" s="1"/>
  <c r="F752" i="3"/>
  <c r="D753" i="3"/>
  <c r="E753" i="3"/>
  <c r="L753" i="3" s="1"/>
  <c r="F753" i="3"/>
  <c r="D754" i="3"/>
  <c r="E754" i="3"/>
  <c r="L754" i="3" s="1"/>
  <c r="F754" i="3"/>
  <c r="D755" i="3"/>
  <c r="E755" i="3"/>
  <c r="L755" i="3" s="1"/>
  <c r="F755" i="3"/>
  <c r="D756" i="3"/>
  <c r="E756" i="3"/>
  <c r="L756" i="3" s="1"/>
  <c r="F756" i="3"/>
  <c r="D757" i="3"/>
  <c r="E757" i="3"/>
  <c r="L757" i="3" s="1"/>
  <c r="F757" i="3"/>
  <c r="D758" i="3"/>
  <c r="E758" i="3"/>
  <c r="L758" i="3" s="1"/>
  <c r="F758" i="3"/>
  <c r="D759" i="3"/>
  <c r="E759" i="3"/>
  <c r="L759" i="3" s="1"/>
  <c r="F759" i="3"/>
  <c r="D760" i="3"/>
  <c r="E760" i="3"/>
  <c r="L760" i="3" s="1"/>
  <c r="F760" i="3"/>
  <c r="D761" i="3"/>
  <c r="E761" i="3"/>
  <c r="L761" i="3" s="1"/>
  <c r="F761" i="3"/>
  <c r="D762" i="3"/>
  <c r="E762" i="3"/>
  <c r="L762" i="3" s="1"/>
  <c r="F762" i="3"/>
  <c r="D763" i="3"/>
  <c r="E763" i="3"/>
  <c r="L763" i="3" s="1"/>
  <c r="F763" i="3"/>
  <c r="D764" i="3"/>
  <c r="E764" i="3"/>
  <c r="L764" i="3" s="1"/>
  <c r="F764" i="3"/>
  <c r="D765" i="3"/>
  <c r="E765" i="3"/>
  <c r="L765" i="3" s="1"/>
  <c r="F765" i="3"/>
  <c r="D766" i="3"/>
  <c r="E766" i="3"/>
  <c r="L766" i="3" s="1"/>
  <c r="F766" i="3"/>
  <c r="D767" i="3"/>
  <c r="E767" i="3"/>
  <c r="L767" i="3" s="1"/>
  <c r="F767" i="3"/>
  <c r="D768" i="3"/>
  <c r="E768" i="3"/>
  <c r="L768" i="3" s="1"/>
  <c r="F768" i="3"/>
  <c r="D769" i="3"/>
  <c r="E769" i="3"/>
  <c r="L769" i="3" s="1"/>
  <c r="F769" i="3"/>
  <c r="D770" i="3"/>
  <c r="E770" i="3"/>
  <c r="L770" i="3" s="1"/>
  <c r="F770" i="3"/>
  <c r="D771" i="3"/>
  <c r="E771" i="3"/>
  <c r="L771" i="3" s="1"/>
  <c r="F771" i="3"/>
  <c r="D772" i="3"/>
  <c r="E772" i="3"/>
  <c r="L772" i="3" s="1"/>
  <c r="F772" i="3"/>
  <c r="D773" i="3"/>
  <c r="E773" i="3"/>
  <c r="L773" i="3" s="1"/>
  <c r="F773" i="3"/>
  <c r="D774" i="3"/>
  <c r="E774" i="3"/>
  <c r="L774" i="3" s="1"/>
  <c r="F774" i="3"/>
  <c r="D775" i="3"/>
  <c r="E775" i="3"/>
  <c r="L775" i="3" s="1"/>
  <c r="F775" i="3"/>
  <c r="D776" i="3"/>
  <c r="E776" i="3"/>
  <c r="L776" i="3" s="1"/>
  <c r="F776" i="3"/>
  <c r="D777" i="3"/>
  <c r="E777" i="3"/>
  <c r="L777" i="3" s="1"/>
  <c r="F777" i="3"/>
  <c r="D778" i="3"/>
  <c r="E778" i="3"/>
  <c r="L778" i="3" s="1"/>
  <c r="F778" i="3"/>
  <c r="D779" i="3"/>
  <c r="E779" i="3"/>
  <c r="L779" i="3" s="1"/>
  <c r="F779" i="3"/>
  <c r="D780" i="3"/>
  <c r="E780" i="3"/>
  <c r="L780" i="3" s="1"/>
  <c r="F780" i="3"/>
  <c r="D781" i="3"/>
  <c r="E781" i="3"/>
  <c r="L781" i="3" s="1"/>
  <c r="F781" i="3"/>
  <c r="D782" i="3"/>
  <c r="E782" i="3"/>
  <c r="L782" i="3" s="1"/>
  <c r="F782" i="3"/>
  <c r="D783" i="3"/>
  <c r="E783" i="3"/>
  <c r="L783" i="3" s="1"/>
  <c r="F783" i="3"/>
  <c r="D784" i="3"/>
  <c r="E784" i="3"/>
  <c r="L784" i="3" s="1"/>
  <c r="F784" i="3"/>
  <c r="D785" i="3"/>
  <c r="E785" i="3"/>
  <c r="L785" i="3" s="1"/>
  <c r="F785" i="3"/>
  <c r="D786" i="3"/>
  <c r="E786" i="3"/>
  <c r="L786" i="3" s="1"/>
  <c r="F786" i="3"/>
  <c r="D787" i="3"/>
  <c r="E787" i="3"/>
  <c r="L787" i="3" s="1"/>
  <c r="F787" i="3"/>
  <c r="D788" i="3"/>
  <c r="E788" i="3"/>
  <c r="L788" i="3" s="1"/>
  <c r="F788" i="3"/>
  <c r="D789" i="3"/>
  <c r="E789" i="3"/>
  <c r="L789" i="3" s="1"/>
  <c r="F789" i="3"/>
  <c r="D790" i="3"/>
  <c r="E790" i="3"/>
  <c r="L790" i="3" s="1"/>
  <c r="F790" i="3"/>
  <c r="D791" i="3"/>
  <c r="E791" i="3"/>
  <c r="L791" i="3" s="1"/>
  <c r="F791" i="3"/>
  <c r="D792" i="3"/>
  <c r="E792" i="3"/>
  <c r="L792" i="3" s="1"/>
  <c r="F792" i="3"/>
  <c r="D793" i="3"/>
  <c r="E793" i="3"/>
  <c r="L793" i="3" s="1"/>
  <c r="F793" i="3"/>
  <c r="D794" i="3"/>
  <c r="E794" i="3"/>
  <c r="L794" i="3" s="1"/>
  <c r="F794" i="3"/>
  <c r="D795" i="3"/>
  <c r="E795" i="3"/>
  <c r="L795" i="3" s="1"/>
  <c r="F795" i="3"/>
  <c r="D796" i="3"/>
  <c r="E796" i="3"/>
  <c r="L796" i="3" s="1"/>
  <c r="F796" i="3"/>
  <c r="D797" i="3"/>
  <c r="E797" i="3"/>
  <c r="L797" i="3" s="1"/>
  <c r="F797" i="3"/>
  <c r="D798" i="3"/>
  <c r="E798" i="3"/>
  <c r="L798" i="3" s="1"/>
  <c r="F798" i="3"/>
  <c r="D799" i="3"/>
  <c r="E799" i="3"/>
  <c r="L799" i="3" s="1"/>
  <c r="F799" i="3"/>
  <c r="D800" i="3"/>
  <c r="E800" i="3"/>
  <c r="L800" i="3" s="1"/>
  <c r="F800" i="3"/>
  <c r="D801" i="3"/>
  <c r="E801" i="3"/>
  <c r="L801" i="3" s="1"/>
  <c r="F801" i="3"/>
  <c r="D802" i="3"/>
  <c r="E802" i="3"/>
  <c r="L802" i="3" s="1"/>
  <c r="F802" i="3"/>
  <c r="D803" i="3"/>
  <c r="E803" i="3"/>
  <c r="L803" i="3" s="1"/>
  <c r="F803" i="3"/>
  <c r="D804" i="3"/>
  <c r="E804" i="3"/>
  <c r="L804" i="3" s="1"/>
  <c r="F804" i="3"/>
  <c r="D805" i="3"/>
  <c r="E805" i="3"/>
  <c r="L805" i="3" s="1"/>
  <c r="F805" i="3"/>
  <c r="D806" i="3"/>
  <c r="E806" i="3"/>
  <c r="L806" i="3" s="1"/>
  <c r="F806" i="3"/>
  <c r="D807" i="3"/>
  <c r="E807" i="3"/>
  <c r="L807" i="3" s="1"/>
  <c r="F807" i="3"/>
  <c r="D808" i="3"/>
  <c r="E808" i="3"/>
  <c r="L808" i="3" s="1"/>
  <c r="F808" i="3"/>
  <c r="D809" i="3"/>
  <c r="E809" i="3"/>
  <c r="L809" i="3" s="1"/>
  <c r="F809" i="3"/>
  <c r="D810" i="3"/>
  <c r="E810" i="3"/>
  <c r="L810" i="3" s="1"/>
  <c r="F810" i="3"/>
  <c r="D811" i="3"/>
  <c r="E811" i="3"/>
  <c r="L811" i="3" s="1"/>
  <c r="F811" i="3"/>
  <c r="D812" i="3"/>
  <c r="E812" i="3"/>
  <c r="L812" i="3" s="1"/>
  <c r="F812" i="3"/>
  <c r="D813" i="3"/>
  <c r="E813" i="3"/>
  <c r="L813" i="3" s="1"/>
  <c r="F813" i="3"/>
  <c r="D814" i="3"/>
  <c r="E814" i="3"/>
  <c r="L814" i="3" s="1"/>
  <c r="F814" i="3"/>
  <c r="D815" i="3"/>
  <c r="E815" i="3"/>
  <c r="L815" i="3" s="1"/>
  <c r="F815" i="3"/>
  <c r="D816" i="3"/>
  <c r="E816" i="3"/>
  <c r="L816" i="3" s="1"/>
  <c r="F816" i="3"/>
  <c r="D817" i="3"/>
  <c r="E817" i="3"/>
  <c r="L817" i="3" s="1"/>
  <c r="F817" i="3"/>
  <c r="D818" i="3"/>
  <c r="E818" i="3"/>
  <c r="L818" i="3" s="1"/>
  <c r="F818" i="3"/>
  <c r="D819" i="3"/>
  <c r="E819" i="3"/>
  <c r="L819" i="3" s="1"/>
  <c r="F819" i="3"/>
  <c r="D820" i="3"/>
  <c r="E820" i="3"/>
  <c r="L820" i="3" s="1"/>
  <c r="F820" i="3"/>
  <c r="D821" i="3"/>
  <c r="E821" i="3"/>
  <c r="L821" i="3" s="1"/>
  <c r="F821" i="3"/>
  <c r="D822" i="3"/>
  <c r="E822" i="3"/>
  <c r="L822" i="3" s="1"/>
  <c r="F822" i="3"/>
  <c r="D823" i="3"/>
  <c r="E823" i="3"/>
  <c r="L823" i="3" s="1"/>
  <c r="F823" i="3"/>
  <c r="D824" i="3"/>
  <c r="E824" i="3"/>
  <c r="L824" i="3" s="1"/>
  <c r="F824" i="3"/>
  <c r="D825" i="3"/>
  <c r="E825" i="3"/>
  <c r="L825" i="3" s="1"/>
  <c r="F825" i="3"/>
  <c r="D826" i="3"/>
  <c r="E826" i="3"/>
  <c r="L826" i="3" s="1"/>
  <c r="F826" i="3"/>
  <c r="D827" i="3"/>
  <c r="E827" i="3"/>
  <c r="L827" i="3" s="1"/>
  <c r="F827" i="3"/>
  <c r="D828" i="3"/>
  <c r="E828" i="3"/>
  <c r="L828" i="3" s="1"/>
  <c r="F828" i="3"/>
  <c r="D829" i="3"/>
  <c r="E829" i="3"/>
  <c r="L829" i="3" s="1"/>
  <c r="F829" i="3"/>
  <c r="D830" i="3"/>
  <c r="E830" i="3"/>
  <c r="L830" i="3" s="1"/>
  <c r="F830" i="3"/>
  <c r="D831" i="3"/>
  <c r="E831" i="3"/>
  <c r="L831" i="3" s="1"/>
  <c r="F831" i="3"/>
  <c r="D832" i="3"/>
  <c r="E832" i="3"/>
  <c r="L832" i="3" s="1"/>
  <c r="F832" i="3"/>
  <c r="D833" i="3"/>
  <c r="E833" i="3"/>
  <c r="L833" i="3" s="1"/>
  <c r="F833" i="3"/>
  <c r="D834" i="3"/>
  <c r="E834" i="3"/>
  <c r="L834" i="3" s="1"/>
  <c r="F834" i="3"/>
  <c r="D835" i="3"/>
  <c r="E835" i="3"/>
  <c r="L835" i="3" s="1"/>
  <c r="F835" i="3"/>
  <c r="D836" i="3"/>
  <c r="E836" i="3"/>
  <c r="L836" i="3" s="1"/>
  <c r="F836" i="3"/>
  <c r="D837" i="3"/>
  <c r="E837" i="3"/>
  <c r="L837" i="3" s="1"/>
  <c r="F837" i="3"/>
  <c r="D838" i="3"/>
  <c r="E838" i="3"/>
  <c r="L838" i="3" s="1"/>
  <c r="F838" i="3"/>
  <c r="D839" i="3"/>
  <c r="E839" i="3"/>
  <c r="L839" i="3" s="1"/>
  <c r="F839" i="3"/>
  <c r="D840" i="3"/>
  <c r="E840" i="3"/>
  <c r="L840" i="3" s="1"/>
  <c r="F840" i="3"/>
  <c r="D841" i="3"/>
  <c r="E841" i="3"/>
  <c r="L841" i="3" s="1"/>
  <c r="F841" i="3"/>
  <c r="D842" i="3"/>
  <c r="E842" i="3"/>
  <c r="L842" i="3" s="1"/>
  <c r="F842" i="3"/>
  <c r="D843" i="3"/>
  <c r="E843" i="3"/>
  <c r="L843" i="3" s="1"/>
  <c r="F843" i="3"/>
  <c r="D844" i="3"/>
  <c r="E844" i="3"/>
  <c r="L844" i="3" s="1"/>
  <c r="F844" i="3"/>
  <c r="D845" i="3"/>
  <c r="E845" i="3"/>
  <c r="L845" i="3" s="1"/>
  <c r="F845" i="3"/>
  <c r="D846" i="3"/>
  <c r="E846" i="3"/>
  <c r="L846" i="3" s="1"/>
  <c r="F846" i="3"/>
  <c r="D847" i="3"/>
  <c r="E847" i="3"/>
  <c r="L847" i="3" s="1"/>
  <c r="F847" i="3"/>
  <c r="D848" i="3"/>
  <c r="E848" i="3"/>
  <c r="L848" i="3" s="1"/>
  <c r="F848" i="3"/>
  <c r="D849" i="3"/>
  <c r="E849" i="3"/>
  <c r="L849" i="3" s="1"/>
  <c r="F849" i="3"/>
  <c r="D850" i="3"/>
  <c r="E850" i="3"/>
  <c r="L850" i="3" s="1"/>
  <c r="F850" i="3"/>
  <c r="D851" i="3"/>
  <c r="E851" i="3"/>
  <c r="L851" i="3" s="1"/>
  <c r="F851" i="3"/>
  <c r="D852" i="3"/>
  <c r="E852" i="3"/>
  <c r="L852" i="3" s="1"/>
  <c r="F852" i="3"/>
  <c r="D853" i="3"/>
  <c r="E853" i="3"/>
  <c r="L853" i="3" s="1"/>
  <c r="F853" i="3"/>
  <c r="D854" i="3"/>
  <c r="E854" i="3"/>
  <c r="L854" i="3" s="1"/>
  <c r="F854" i="3"/>
  <c r="D855" i="3"/>
  <c r="E855" i="3"/>
  <c r="L855" i="3" s="1"/>
  <c r="F855" i="3"/>
  <c r="D856" i="3"/>
  <c r="E856" i="3"/>
  <c r="L856" i="3" s="1"/>
  <c r="F856" i="3"/>
  <c r="D857" i="3"/>
  <c r="E857" i="3"/>
  <c r="L857" i="3" s="1"/>
  <c r="F857" i="3"/>
  <c r="D858" i="3"/>
  <c r="E858" i="3"/>
  <c r="L858" i="3" s="1"/>
  <c r="F858" i="3"/>
  <c r="D859" i="3"/>
  <c r="E859" i="3"/>
  <c r="L859" i="3" s="1"/>
  <c r="F859" i="3"/>
  <c r="D860" i="3"/>
  <c r="E860" i="3"/>
  <c r="L860" i="3" s="1"/>
  <c r="F860" i="3"/>
  <c r="D861" i="3"/>
  <c r="E861" i="3"/>
  <c r="L861" i="3" s="1"/>
  <c r="F861" i="3"/>
  <c r="D862" i="3"/>
  <c r="E862" i="3"/>
  <c r="L862" i="3" s="1"/>
  <c r="F862" i="3"/>
  <c r="D863" i="3"/>
  <c r="E863" i="3"/>
  <c r="L863" i="3" s="1"/>
  <c r="F863" i="3"/>
  <c r="D864" i="3"/>
  <c r="E864" i="3"/>
  <c r="L864" i="3" s="1"/>
  <c r="F864" i="3"/>
  <c r="D865" i="3"/>
  <c r="E865" i="3"/>
  <c r="L865" i="3" s="1"/>
  <c r="F865" i="3"/>
  <c r="D866" i="3"/>
  <c r="E866" i="3"/>
  <c r="L866" i="3" s="1"/>
  <c r="F866" i="3"/>
  <c r="D867" i="3"/>
  <c r="E867" i="3"/>
  <c r="L867" i="3" s="1"/>
  <c r="F867" i="3"/>
  <c r="D868" i="3"/>
  <c r="E868" i="3"/>
  <c r="L868" i="3" s="1"/>
  <c r="F868" i="3"/>
  <c r="D869" i="3"/>
  <c r="E869" i="3"/>
  <c r="L869" i="3" s="1"/>
  <c r="F869" i="3"/>
  <c r="D870" i="3"/>
  <c r="E870" i="3"/>
  <c r="L870" i="3" s="1"/>
  <c r="F870" i="3"/>
  <c r="D871" i="3"/>
  <c r="E871" i="3"/>
  <c r="L871" i="3" s="1"/>
  <c r="F871" i="3"/>
  <c r="D872" i="3"/>
  <c r="E872" i="3"/>
  <c r="L872" i="3" s="1"/>
  <c r="F872" i="3"/>
  <c r="D873" i="3"/>
  <c r="E873" i="3"/>
  <c r="L873" i="3" s="1"/>
  <c r="F873" i="3"/>
  <c r="D874" i="3"/>
  <c r="E874" i="3"/>
  <c r="L874" i="3" s="1"/>
  <c r="F874" i="3"/>
  <c r="D875" i="3"/>
  <c r="E875" i="3"/>
  <c r="L875" i="3" s="1"/>
  <c r="F875" i="3"/>
  <c r="D876" i="3"/>
  <c r="E876" i="3"/>
  <c r="L876" i="3" s="1"/>
  <c r="F876" i="3"/>
  <c r="D877" i="3"/>
  <c r="E877" i="3"/>
  <c r="L877" i="3" s="1"/>
  <c r="F877" i="3"/>
  <c r="D878" i="3"/>
  <c r="E878" i="3"/>
  <c r="L878" i="3" s="1"/>
  <c r="F878" i="3"/>
  <c r="D879" i="3"/>
  <c r="E879" i="3"/>
  <c r="L879" i="3" s="1"/>
  <c r="F879" i="3"/>
  <c r="D880" i="3"/>
  <c r="E880" i="3"/>
  <c r="L880" i="3" s="1"/>
  <c r="F880" i="3"/>
  <c r="D881" i="3"/>
  <c r="E881" i="3"/>
  <c r="L881" i="3" s="1"/>
  <c r="F881" i="3"/>
  <c r="D882" i="3"/>
  <c r="E882" i="3"/>
  <c r="L882" i="3" s="1"/>
  <c r="F882" i="3"/>
  <c r="D883" i="3"/>
  <c r="E883" i="3"/>
  <c r="L883" i="3" s="1"/>
  <c r="F883" i="3"/>
  <c r="D884" i="3"/>
  <c r="E884" i="3"/>
  <c r="L884" i="3" s="1"/>
  <c r="F884" i="3"/>
  <c r="D885" i="3"/>
  <c r="E885" i="3"/>
  <c r="L885" i="3" s="1"/>
  <c r="F885" i="3"/>
  <c r="D886" i="3"/>
  <c r="E886" i="3"/>
  <c r="L886" i="3" s="1"/>
  <c r="F886" i="3"/>
  <c r="D887" i="3"/>
  <c r="E887" i="3"/>
  <c r="L887" i="3" s="1"/>
  <c r="F887" i="3"/>
  <c r="D888" i="3"/>
  <c r="E888" i="3"/>
  <c r="L888" i="3" s="1"/>
  <c r="F888" i="3"/>
  <c r="D889" i="3"/>
  <c r="E889" i="3"/>
  <c r="L889" i="3" s="1"/>
  <c r="F889" i="3"/>
  <c r="D890" i="3"/>
  <c r="E890" i="3"/>
  <c r="L890" i="3" s="1"/>
  <c r="F890" i="3"/>
  <c r="D891" i="3"/>
  <c r="E891" i="3"/>
  <c r="L891" i="3" s="1"/>
  <c r="F891" i="3"/>
  <c r="D892" i="3"/>
  <c r="E892" i="3"/>
  <c r="L892" i="3" s="1"/>
  <c r="F892" i="3"/>
  <c r="D893" i="3"/>
  <c r="E893" i="3"/>
  <c r="L893" i="3" s="1"/>
  <c r="F893" i="3"/>
  <c r="D894" i="3"/>
  <c r="E894" i="3"/>
  <c r="L894" i="3" s="1"/>
  <c r="F894" i="3"/>
  <c r="D895" i="3"/>
  <c r="E895" i="3"/>
  <c r="L895" i="3" s="1"/>
  <c r="F895" i="3"/>
  <c r="D896" i="3"/>
  <c r="E896" i="3"/>
  <c r="L896" i="3" s="1"/>
  <c r="F896" i="3"/>
  <c r="D897" i="3"/>
  <c r="E897" i="3"/>
  <c r="L897" i="3" s="1"/>
  <c r="F897" i="3"/>
  <c r="D898" i="3"/>
  <c r="E898" i="3"/>
  <c r="L898" i="3" s="1"/>
  <c r="F898" i="3"/>
  <c r="D899" i="3"/>
  <c r="E899" i="3"/>
  <c r="L899" i="3" s="1"/>
  <c r="F899" i="3"/>
  <c r="D900" i="3"/>
  <c r="E900" i="3"/>
  <c r="L900" i="3" s="1"/>
  <c r="F900" i="3"/>
  <c r="D901" i="3"/>
  <c r="E901" i="3"/>
  <c r="L901" i="3" s="1"/>
  <c r="F901" i="3"/>
  <c r="D902" i="3"/>
  <c r="E902" i="3"/>
  <c r="L902" i="3" s="1"/>
  <c r="F902" i="3"/>
  <c r="D903" i="3"/>
  <c r="E903" i="3"/>
  <c r="L903" i="3" s="1"/>
  <c r="F903" i="3"/>
  <c r="D904" i="3"/>
  <c r="E904" i="3"/>
  <c r="L904" i="3" s="1"/>
  <c r="F904" i="3"/>
  <c r="D905" i="3"/>
  <c r="E905" i="3"/>
  <c r="L905" i="3" s="1"/>
  <c r="F905" i="3"/>
  <c r="D906" i="3"/>
  <c r="E906" i="3"/>
  <c r="L906" i="3" s="1"/>
  <c r="F906" i="3"/>
  <c r="D907" i="3"/>
  <c r="E907" i="3"/>
  <c r="L907" i="3" s="1"/>
  <c r="F907" i="3"/>
  <c r="D908" i="3"/>
  <c r="E908" i="3"/>
  <c r="L908" i="3" s="1"/>
  <c r="F908" i="3"/>
  <c r="D909" i="3"/>
  <c r="E909" i="3"/>
  <c r="L909" i="3" s="1"/>
  <c r="F909" i="3"/>
  <c r="D910" i="3"/>
  <c r="E910" i="3"/>
  <c r="L910" i="3" s="1"/>
  <c r="F910" i="3"/>
  <c r="D911" i="3"/>
  <c r="E911" i="3"/>
  <c r="L911" i="3" s="1"/>
  <c r="F911" i="3"/>
  <c r="D912" i="3"/>
  <c r="E912" i="3"/>
  <c r="L912" i="3" s="1"/>
  <c r="F912" i="3"/>
  <c r="D913" i="3"/>
  <c r="E913" i="3"/>
  <c r="L913" i="3" s="1"/>
  <c r="F913" i="3"/>
  <c r="D914" i="3"/>
  <c r="E914" i="3"/>
  <c r="L914" i="3" s="1"/>
  <c r="F914" i="3"/>
  <c r="D915" i="3"/>
  <c r="E915" i="3"/>
  <c r="L915" i="3" s="1"/>
  <c r="F915" i="3"/>
  <c r="D916" i="3"/>
  <c r="E916" i="3"/>
  <c r="L916" i="3" s="1"/>
  <c r="F916" i="3"/>
  <c r="D917" i="3"/>
  <c r="E917" i="3"/>
  <c r="L917" i="3" s="1"/>
  <c r="F917" i="3"/>
  <c r="D918" i="3"/>
  <c r="E918" i="3"/>
  <c r="L918" i="3" s="1"/>
  <c r="F918" i="3"/>
  <c r="D919" i="3"/>
  <c r="E919" i="3"/>
  <c r="L919" i="3" s="1"/>
  <c r="F919" i="3"/>
  <c r="D920" i="3"/>
  <c r="E920" i="3"/>
  <c r="L920" i="3" s="1"/>
  <c r="F920" i="3"/>
  <c r="D921" i="3"/>
  <c r="E921" i="3"/>
  <c r="L921" i="3" s="1"/>
  <c r="F921" i="3"/>
  <c r="D922" i="3"/>
  <c r="E922" i="3"/>
  <c r="L922" i="3" s="1"/>
  <c r="F922" i="3"/>
  <c r="D923" i="3"/>
  <c r="E923" i="3"/>
  <c r="L923" i="3" s="1"/>
  <c r="F923" i="3"/>
  <c r="D924" i="3"/>
  <c r="E924" i="3"/>
  <c r="L924" i="3" s="1"/>
  <c r="F924" i="3"/>
  <c r="D925" i="3"/>
  <c r="E925" i="3"/>
  <c r="L925" i="3" s="1"/>
  <c r="F925" i="3"/>
  <c r="D926" i="3"/>
  <c r="E926" i="3"/>
  <c r="L926" i="3" s="1"/>
  <c r="F926" i="3"/>
  <c r="D927" i="3"/>
  <c r="E927" i="3"/>
  <c r="L927" i="3" s="1"/>
  <c r="F927" i="3"/>
  <c r="D928" i="3"/>
  <c r="E928" i="3"/>
  <c r="L928" i="3" s="1"/>
  <c r="F928" i="3"/>
  <c r="D929" i="3"/>
  <c r="E929" i="3"/>
  <c r="L929" i="3" s="1"/>
  <c r="F929" i="3"/>
  <c r="D930" i="3"/>
  <c r="E930" i="3"/>
  <c r="L930" i="3" s="1"/>
  <c r="F930" i="3"/>
  <c r="D931" i="3"/>
  <c r="E931" i="3"/>
  <c r="L931" i="3" s="1"/>
  <c r="F931" i="3"/>
  <c r="D932" i="3"/>
  <c r="E932" i="3"/>
  <c r="L932" i="3" s="1"/>
  <c r="F932" i="3"/>
  <c r="D933" i="3"/>
  <c r="E933" i="3"/>
  <c r="L933" i="3" s="1"/>
  <c r="F933" i="3"/>
  <c r="D934" i="3"/>
  <c r="E934" i="3"/>
  <c r="L934" i="3" s="1"/>
  <c r="F934" i="3"/>
  <c r="D935" i="3"/>
  <c r="E935" i="3"/>
  <c r="L935" i="3" s="1"/>
  <c r="F935" i="3"/>
  <c r="D936" i="3"/>
  <c r="E936" i="3"/>
  <c r="L936" i="3" s="1"/>
  <c r="F936" i="3"/>
  <c r="D937" i="3"/>
  <c r="E937" i="3"/>
  <c r="L937" i="3" s="1"/>
  <c r="F937" i="3"/>
  <c r="D938" i="3"/>
  <c r="E938" i="3"/>
  <c r="L938" i="3" s="1"/>
  <c r="F938" i="3"/>
  <c r="D939" i="3"/>
  <c r="E939" i="3"/>
  <c r="L939" i="3" s="1"/>
  <c r="F939" i="3"/>
  <c r="D940" i="3"/>
  <c r="E940" i="3"/>
  <c r="L940" i="3" s="1"/>
  <c r="F940" i="3"/>
  <c r="D941" i="3"/>
  <c r="E941" i="3"/>
  <c r="L941" i="3" s="1"/>
  <c r="F941" i="3"/>
  <c r="D942" i="3"/>
  <c r="E942" i="3"/>
  <c r="L942" i="3" s="1"/>
  <c r="F942" i="3"/>
  <c r="D943" i="3"/>
  <c r="E943" i="3"/>
  <c r="L943" i="3" s="1"/>
  <c r="F943" i="3"/>
  <c r="D944" i="3"/>
  <c r="E944" i="3"/>
  <c r="L944" i="3" s="1"/>
  <c r="F944" i="3"/>
  <c r="D945" i="3"/>
  <c r="E945" i="3"/>
  <c r="L945" i="3" s="1"/>
  <c r="F945" i="3"/>
  <c r="D946" i="3"/>
  <c r="E946" i="3"/>
  <c r="L946" i="3" s="1"/>
  <c r="F946" i="3"/>
  <c r="D947" i="3"/>
  <c r="E947" i="3"/>
  <c r="L947" i="3" s="1"/>
  <c r="F947" i="3"/>
  <c r="D948" i="3"/>
  <c r="E948" i="3"/>
  <c r="L948" i="3" s="1"/>
  <c r="F948" i="3"/>
  <c r="D949" i="3"/>
  <c r="E949" i="3"/>
  <c r="L949" i="3" s="1"/>
  <c r="F949" i="3"/>
  <c r="D950" i="3"/>
  <c r="E950" i="3"/>
  <c r="L950" i="3" s="1"/>
  <c r="F950" i="3"/>
  <c r="D951" i="3"/>
  <c r="E951" i="3"/>
  <c r="L951" i="3" s="1"/>
  <c r="F951" i="3"/>
  <c r="D952" i="3"/>
  <c r="E952" i="3"/>
  <c r="L952" i="3" s="1"/>
  <c r="F952" i="3"/>
  <c r="D953" i="3"/>
  <c r="E953" i="3"/>
  <c r="L953" i="3" s="1"/>
  <c r="F953" i="3"/>
  <c r="D954" i="3"/>
  <c r="E954" i="3"/>
  <c r="L954" i="3" s="1"/>
  <c r="F954" i="3"/>
  <c r="D955" i="3"/>
  <c r="E955" i="3"/>
  <c r="L955" i="3" s="1"/>
  <c r="F955" i="3"/>
  <c r="D956" i="3"/>
  <c r="E956" i="3"/>
  <c r="L956" i="3" s="1"/>
  <c r="F956" i="3"/>
  <c r="D957" i="3"/>
  <c r="E957" i="3"/>
  <c r="L957" i="3" s="1"/>
  <c r="F957" i="3"/>
  <c r="D958" i="3"/>
  <c r="E958" i="3"/>
  <c r="L958" i="3" s="1"/>
  <c r="F958" i="3"/>
  <c r="D959" i="3"/>
  <c r="E959" i="3"/>
  <c r="L959" i="3" s="1"/>
  <c r="F959" i="3"/>
  <c r="D960" i="3"/>
  <c r="E960" i="3"/>
  <c r="L960" i="3" s="1"/>
  <c r="F960" i="3"/>
  <c r="D961" i="3"/>
  <c r="E961" i="3"/>
  <c r="L961" i="3" s="1"/>
  <c r="F961" i="3"/>
  <c r="D962" i="3"/>
  <c r="E962" i="3"/>
  <c r="L962" i="3" s="1"/>
  <c r="F962" i="3"/>
  <c r="D963" i="3"/>
  <c r="E963" i="3"/>
  <c r="L963" i="3" s="1"/>
  <c r="F963" i="3"/>
  <c r="D964" i="3"/>
  <c r="E964" i="3"/>
  <c r="L964" i="3" s="1"/>
  <c r="F964" i="3"/>
  <c r="D965" i="3"/>
  <c r="E965" i="3"/>
  <c r="L965" i="3" s="1"/>
  <c r="F965" i="3"/>
  <c r="D966" i="3"/>
  <c r="E966" i="3"/>
  <c r="L966" i="3" s="1"/>
  <c r="F966" i="3"/>
  <c r="D967" i="3"/>
  <c r="E967" i="3"/>
  <c r="L967" i="3" s="1"/>
  <c r="F967" i="3"/>
  <c r="D968" i="3"/>
  <c r="E968" i="3"/>
  <c r="L968" i="3" s="1"/>
  <c r="F968" i="3"/>
  <c r="D969" i="3"/>
  <c r="E969" i="3"/>
  <c r="L969" i="3" s="1"/>
  <c r="F969" i="3"/>
  <c r="D970" i="3"/>
  <c r="E970" i="3"/>
  <c r="L970" i="3" s="1"/>
  <c r="F970" i="3"/>
  <c r="D971" i="3"/>
  <c r="E971" i="3"/>
  <c r="L971" i="3" s="1"/>
  <c r="F971" i="3"/>
  <c r="D972" i="3"/>
  <c r="E972" i="3"/>
  <c r="L972" i="3" s="1"/>
  <c r="F972" i="3"/>
  <c r="D973" i="3"/>
  <c r="E973" i="3"/>
  <c r="L973" i="3" s="1"/>
  <c r="F973" i="3"/>
  <c r="D974" i="3"/>
  <c r="E974" i="3"/>
  <c r="L974" i="3" s="1"/>
  <c r="F974" i="3"/>
  <c r="D975" i="3"/>
  <c r="E975" i="3"/>
  <c r="L975" i="3" s="1"/>
  <c r="F975" i="3"/>
  <c r="D976" i="3"/>
  <c r="E976" i="3"/>
  <c r="L976" i="3" s="1"/>
  <c r="F976" i="3"/>
  <c r="D977" i="3"/>
  <c r="E977" i="3"/>
  <c r="L977" i="3" s="1"/>
  <c r="F977" i="3"/>
  <c r="D978" i="3"/>
  <c r="E978" i="3"/>
  <c r="L978" i="3" s="1"/>
  <c r="F978" i="3"/>
  <c r="D979" i="3"/>
  <c r="E979" i="3"/>
  <c r="L979" i="3" s="1"/>
  <c r="F979" i="3"/>
  <c r="D980" i="3"/>
  <c r="E980" i="3"/>
  <c r="L980" i="3" s="1"/>
  <c r="F980" i="3"/>
  <c r="D981" i="3"/>
  <c r="E981" i="3"/>
  <c r="L981" i="3" s="1"/>
  <c r="F981" i="3"/>
  <c r="D982" i="3"/>
  <c r="E982" i="3"/>
  <c r="L982" i="3" s="1"/>
  <c r="F982" i="3"/>
  <c r="D983" i="3"/>
  <c r="E983" i="3"/>
  <c r="L983" i="3" s="1"/>
  <c r="F983" i="3"/>
  <c r="D984" i="3"/>
  <c r="E984" i="3"/>
  <c r="L984" i="3" s="1"/>
  <c r="F984" i="3"/>
  <c r="D985" i="3"/>
  <c r="E985" i="3"/>
  <c r="L985" i="3" s="1"/>
  <c r="F985" i="3"/>
  <c r="D986" i="3"/>
  <c r="E986" i="3"/>
  <c r="L986" i="3" s="1"/>
  <c r="F986" i="3"/>
  <c r="D987" i="3"/>
  <c r="E987" i="3"/>
  <c r="L987" i="3" s="1"/>
  <c r="F987" i="3"/>
  <c r="D988" i="3"/>
  <c r="E988" i="3"/>
  <c r="L988" i="3" s="1"/>
  <c r="F988" i="3"/>
  <c r="D989" i="3"/>
  <c r="E989" i="3"/>
  <c r="L989" i="3" s="1"/>
  <c r="F989" i="3"/>
  <c r="D990" i="3"/>
  <c r="E990" i="3"/>
  <c r="L990" i="3" s="1"/>
  <c r="F990" i="3"/>
  <c r="D991" i="3"/>
  <c r="E991" i="3"/>
  <c r="L991" i="3" s="1"/>
  <c r="F991" i="3"/>
  <c r="D992" i="3"/>
  <c r="E992" i="3"/>
  <c r="L992" i="3" s="1"/>
  <c r="F992" i="3"/>
  <c r="D993" i="3"/>
  <c r="E993" i="3"/>
  <c r="L993" i="3" s="1"/>
  <c r="F993" i="3"/>
  <c r="D994" i="3"/>
  <c r="E994" i="3"/>
  <c r="L994" i="3" s="1"/>
  <c r="F994" i="3"/>
  <c r="D995" i="3"/>
  <c r="E995" i="3"/>
  <c r="L995" i="3" s="1"/>
  <c r="F995" i="3"/>
  <c r="D996" i="3"/>
  <c r="E996" i="3"/>
  <c r="L996" i="3" s="1"/>
  <c r="F996" i="3"/>
  <c r="D997" i="3"/>
  <c r="E997" i="3"/>
  <c r="L997" i="3" s="1"/>
  <c r="F997" i="3"/>
  <c r="D998" i="3"/>
  <c r="E998" i="3"/>
  <c r="L998" i="3" s="1"/>
  <c r="F998" i="3"/>
  <c r="D999" i="3"/>
  <c r="E999" i="3"/>
  <c r="L999" i="3" s="1"/>
  <c r="F999" i="3"/>
  <c r="D1000" i="3"/>
  <c r="E1000" i="3"/>
  <c r="L1000" i="3" s="1"/>
  <c r="F1000" i="3"/>
  <c r="E6" i="3"/>
  <c r="L6" i="3" s="1"/>
  <c r="G7" i="3"/>
  <c r="N7" i="3" s="1"/>
  <c r="G8" i="3"/>
  <c r="N8" i="3" s="1"/>
  <c r="G9" i="3"/>
  <c r="N9" i="3" s="1"/>
  <c r="G10" i="3"/>
  <c r="N10" i="3" s="1"/>
  <c r="G11" i="3"/>
  <c r="N11" i="3" s="1"/>
  <c r="G12" i="3"/>
  <c r="N12" i="3" s="1"/>
  <c r="G13" i="3"/>
  <c r="N13" i="3" s="1"/>
  <c r="G14" i="3"/>
  <c r="N14" i="3" s="1"/>
  <c r="G15" i="3"/>
  <c r="N15" i="3" s="1"/>
  <c r="G16" i="3"/>
  <c r="N16" i="3" s="1"/>
  <c r="G17" i="3"/>
  <c r="N17" i="3" s="1"/>
  <c r="G18" i="3"/>
  <c r="N18" i="3" s="1"/>
  <c r="G19" i="3"/>
  <c r="N19" i="3" s="1"/>
  <c r="G20" i="3"/>
  <c r="N20" i="3" s="1"/>
  <c r="G21" i="3"/>
  <c r="N21" i="3" s="1"/>
  <c r="G22" i="3"/>
  <c r="N22" i="3" s="1"/>
  <c r="G23" i="3"/>
  <c r="N23" i="3" s="1"/>
  <c r="G24" i="3"/>
  <c r="N24" i="3" s="1"/>
  <c r="G25" i="3"/>
  <c r="N25" i="3" s="1"/>
  <c r="G26" i="3"/>
  <c r="N26" i="3" s="1"/>
  <c r="G27" i="3"/>
  <c r="N27" i="3" s="1"/>
  <c r="G28" i="3"/>
  <c r="N28" i="3" s="1"/>
  <c r="G29" i="3"/>
  <c r="N29" i="3" s="1"/>
  <c r="G30" i="3"/>
  <c r="N30" i="3" s="1"/>
  <c r="G31" i="3"/>
  <c r="N31" i="3" s="1"/>
  <c r="G32" i="3"/>
  <c r="N32" i="3" s="1"/>
  <c r="G33" i="3"/>
  <c r="N33" i="3" s="1"/>
  <c r="G34" i="3"/>
  <c r="N34" i="3" s="1"/>
  <c r="G35" i="3"/>
  <c r="N35" i="3" s="1"/>
  <c r="G36" i="3"/>
  <c r="N36" i="3" s="1"/>
  <c r="G37" i="3"/>
  <c r="N37" i="3" s="1"/>
  <c r="G38" i="3"/>
  <c r="N38" i="3" s="1"/>
  <c r="G39" i="3"/>
  <c r="N39" i="3" s="1"/>
  <c r="G40" i="3"/>
  <c r="N40" i="3" s="1"/>
  <c r="G41" i="3"/>
  <c r="N41" i="3" s="1"/>
  <c r="G42" i="3"/>
  <c r="N42" i="3" s="1"/>
  <c r="G43" i="3"/>
  <c r="N43" i="3" s="1"/>
  <c r="G44" i="3"/>
  <c r="N44" i="3" s="1"/>
  <c r="G45" i="3"/>
  <c r="N45" i="3" s="1"/>
  <c r="G46" i="3"/>
  <c r="N46" i="3" s="1"/>
  <c r="G47" i="3"/>
  <c r="N47" i="3" s="1"/>
  <c r="G48" i="3"/>
  <c r="N48" i="3" s="1"/>
  <c r="G49" i="3"/>
  <c r="N49" i="3" s="1"/>
  <c r="G50" i="3"/>
  <c r="N50" i="3" s="1"/>
  <c r="G51" i="3"/>
  <c r="N51" i="3" s="1"/>
  <c r="G52" i="3"/>
  <c r="N52" i="3" s="1"/>
  <c r="G53" i="3"/>
  <c r="N53" i="3" s="1"/>
  <c r="G54" i="3"/>
  <c r="N54" i="3" s="1"/>
  <c r="G55" i="3"/>
  <c r="N55" i="3" s="1"/>
  <c r="G56" i="3"/>
  <c r="N56" i="3" s="1"/>
  <c r="G57" i="3"/>
  <c r="N57" i="3" s="1"/>
  <c r="G58" i="3"/>
  <c r="N58" i="3" s="1"/>
  <c r="G59" i="3"/>
  <c r="N59" i="3" s="1"/>
  <c r="G60" i="3"/>
  <c r="N60" i="3" s="1"/>
  <c r="G61" i="3"/>
  <c r="N61" i="3" s="1"/>
  <c r="G62" i="3"/>
  <c r="N62" i="3" s="1"/>
  <c r="G63" i="3"/>
  <c r="N63" i="3" s="1"/>
  <c r="G64" i="3"/>
  <c r="N64" i="3" s="1"/>
  <c r="G65" i="3"/>
  <c r="N65" i="3" s="1"/>
  <c r="G66" i="3"/>
  <c r="N66" i="3" s="1"/>
  <c r="G67" i="3"/>
  <c r="N67" i="3" s="1"/>
  <c r="G68" i="3"/>
  <c r="N68" i="3" s="1"/>
  <c r="G69" i="3"/>
  <c r="N69" i="3" s="1"/>
  <c r="G70" i="3"/>
  <c r="N70" i="3" s="1"/>
  <c r="G71" i="3"/>
  <c r="N71" i="3" s="1"/>
  <c r="G72" i="3"/>
  <c r="N72" i="3" s="1"/>
  <c r="G73" i="3"/>
  <c r="N73" i="3" s="1"/>
  <c r="G74" i="3"/>
  <c r="N74" i="3" s="1"/>
  <c r="G75" i="3"/>
  <c r="N75" i="3" s="1"/>
  <c r="G76" i="3"/>
  <c r="N76" i="3" s="1"/>
  <c r="G77" i="3"/>
  <c r="N77" i="3" s="1"/>
  <c r="G78" i="3"/>
  <c r="N78" i="3" s="1"/>
  <c r="G79" i="3"/>
  <c r="N79" i="3" s="1"/>
  <c r="G80" i="3"/>
  <c r="N80" i="3" s="1"/>
  <c r="G81" i="3"/>
  <c r="N81" i="3" s="1"/>
  <c r="G82" i="3"/>
  <c r="N82" i="3" s="1"/>
  <c r="G83" i="3"/>
  <c r="N83" i="3" s="1"/>
  <c r="G84" i="3"/>
  <c r="N84" i="3" s="1"/>
  <c r="G85" i="3"/>
  <c r="N85" i="3" s="1"/>
  <c r="G86" i="3"/>
  <c r="N86" i="3" s="1"/>
  <c r="G87" i="3"/>
  <c r="N87" i="3" s="1"/>
  <c r="G88" i="3"/>
  <c r="N88" i="3" s="1"/>
  <c r="G89" i="3"/>
  <c r="N89" i="3" s="1"/>
  <c r="G90" i="3"/>
  <c r="N90" i="3" s="1"/>
  <c r="G91" i="3"/>
  <c r="N91" i="3" s="1"/>
  <c r="G92" i="3"/>
  <c r="N92" i="3" s="1"/>
  <c r="G93" i="3"/>
  <c r="N93" i="3" s="1"/>
  <c r="G94" i="3"/>
  <c r="N94" i="3" s="1"/>
  <c r="G95" i="3"/>
  <c r="N95" i="3" s="1"/>
  <c r="G96" i="3"/>
  <c r="N96" i="3" s="1"/>
  <c r="G97" i="3"/>
  <c r="N97" i="3" s="1"/>
  <c r="G98" i="3"/>
  <c r="N98" i="3" s="1"/>
  <c r="G99" i="3"/>
  <c r="N99" i="3" s="1"/>
  <c r="G100" i="3"/>
  <c r="N100" i="3" s="1"/>
  <c r="G101" i="3"/>
  <c r="N101" i="3" s="1"/>
  <c r="G102" i="3"/>
  <c r="N102" i="3" s="1"/>
  <c r="G103" i="3"/>
  <c r="N103" i="3" s="1"/>
  <c r="G104" i="3"/>
  <c r="N104" i="3" s="1"/>
  <c r="G105" i="3"/>
  <c r="N105" i="3" s="1"/>
  <c r="G106" i="3"/>
  <c r="N106" i="3" s="1"/>
  <c r="G107" i="3"/>
  <c r="N107" i="3" s="1"/>
  <c r="G108" i="3"/>
  <c r="N108" i="3" s="1"/>
  <c r="G109" i="3"/>
  <c r="N109" i="3" s="1"/>
  <c r="G110" i="3"/>
  <c r="N110" i="3" s="1"/>
  <c r="G111" i="3"/>
  <c r="N111" i="3" s="1"/>
  <c r="G112" i="3"/>
  <c r="N112" i="3" s="1"/>
  <c r="G113" i="3"/>
  <c r="N113" i="3" s="1"/>
  <c r="G114" i="3"/>
  <c r="N114" i="3" s="1"/>
  <c r="G115" i="3"/>
  <c r="N115" i="3" s="1"/>
  <c r="G116" i="3"/>
  <c r="N116" i="3" s="1"/>
  <c r="G117" i="3"/>
  <c r="N117" i="3" s="1"/>
  <c r="G118" i="3"/>
  <c r="N118" i="3" s="1"/>
  <c r="G119" i="3"/>
  <c r="N119" i="3" s="1"/>
  <c r="G120" i="3"/>
  <c r="N120" i="3" s="1"/>
  <c r="G121" i="3"/>
  <c r="N121" i="3" s="1"/>
  <c r="G122" i="3"/>
  <c r="N122" i="3" s="1"/>
  <c r="G123" i="3"/>
  <c r="N123" i="3" s="1"/>
  <c r="G124" i="3"/>
  <c r="N124" i="3" s="1"/>
  <c r="G125" i="3"/>
  <c r="N125" i="3" s="1"/>
  <c r="G126" i="3"/>
  <c r="N126" i="3" s="1"/>
  <c r="G127" i="3"/>
  <c r="N127" i="3" s="1"/>
  <c r="G128" i="3"/>
  <c r="N128" i="3" s="1"/>
  <c r="G129" i="3"/>
  <c r="N129" i="3" s="1"/>
  <c r="G130" i="3"/>
  <c r="N130" i="3" s="1"/>
  <c r="G131" i="3"/>
  <c r="N131" i="3" s="1"/>
  <c r="G132" i="3"/>
  <c r="N132" i="3" s="1"/>
  <c r="G133" i="3"/>
  <c r="N133" i="3" s="1"/>
  <c r="G134" i="3"/>
  <c r="N134" i="3" s="1"/>
  <c r="G135" i="3"/>
  <c r="N135" i="3" s="1"/>
  <c r="G136" i="3"/>
  <c r="N136" i="3" s="1"/>
  <c r="G137" i="3"/>
  <c r="N137" i="3" s="1"/>
  <c r="G138" i="3"/>
  <c r="N138" i="3" s="1"/>
  <c r="G139" i="3"/>
  <c r="N139" i="3" s="1"/>
  <c r="G140" i="3"/>
  <c r="N140" i="3" s="1"/>
  <c r="G141" i="3"/>
  <c r="N141" i="3" s="1"/>
  <c r="G142" i="3"/>
  <c r="N142" i="3" s="1"/>
  <c r="G143" i="3"/>
  <c r="N143" i="3" s="1"/>
  <c r="G144" i="3"/>
  <c r="N144" i="3" s="1"/>
  <c r="G145" i="3"/>
  <c r="N145" i="3" s="1"/>
  <c r="G146" i="3"/>
  <c r="N146" i="3" s="1"/>
  <c r="G147" i="3"/>
  <c r="N147" i="3" s="1"/>
  <c r="G148" i="3"/>
  <c r="N148" i="3" s="1"/>
  <c r="G149" i="3"/>
  <c r="N149" i="3" s="1"/>
  <c r="G150" i="3"/>
  <c r="N150" i="3" s="1"/>
  <c r="G151" i="3"/>
  <c r="N151" i="3" s="1"/>
  <c r="G152" i="3"/>
  <c r="N152" i="3" s="1"/>
  <c r="G153" i="3"/>
  <c r="N153" i="3" s="1"/>
  <c r="G154" i="3"/>
  <c r="N154" i="3" s="1"/>
  <c r="G155" i="3"/>
  <c r="N155" i="3" s="1"/>
  <c r="G156" i="3"/>
  <c r="N156" i="3" s="1"/>
  <c r="G157" i="3"/>
  <c r="N157" i="3" s="1"/>
  <c r="G158" i="3"/>
  <c r="N158" i="3" s="1"/>
  <c r="G159" i="3"/>
  <c r="N159" i="3" s="1"/>
  <c r="G160" i="3"/>
  <c r="N160" i="3" s="1"/>
  <c r="G161" i="3"/>
  <c r="N161" i="3" s="1"/>
  <c r="G162" i="3"/>
  <c r="N162" i="3" s="1"/>
  <c r="G163" i="3"/>
  <c r="N163" i="3" s="1"/>
  <c r="G164" i="3"/>
  <c r="N164" i="3" s="1"/>
  <c r="G165" i="3"/>
  <c r="N165" i="3" s="1"/>
  <c r="G166" i="3"/>
  <c r="N166" i="3" s="1"/>
  <c r="G167" i="3"/>
  <c r="N167" i="3" s="1"/>
  <c r="G168" i="3"/>
  <c r="N168" i="3" s="1"/>
  <c r="G169" i="3"/>
  <c r="N169" i="3" s="1"/>
  <c r="G170" i="3"/>
  <c r="N170" i="3" s="1"/>
  <c r="G171" i="3"/>
  <c r="N171" i="3" s="1"/>
  <c r="G172" i="3"/>
  <c r="N172" i="3" s="1"/>
  <c r="G173" i="3"/>
  <c r="N173" i="3" s="1"/>
  <c r="G174" i="3"/>
  <c r="N174" i="3" s="1"/>
  <c r="G175" i="3"/>
  <c r="N175" i="3" s="1"/>
  <c r="G176" i="3"/>
  <c r="N176" i="3" s="1"/>
  <c r="G177" i="3"/>
  <c r="N177" i="3" s="1"/>
  <c r="G178" i="3"/>
  <c r="N178" i="3" s="1"/>
  <c r="G179" i="3"/>
  <c r="N179" i="3" s="1"/>
  <c r="G180" i="3"/>
  <c r="N180" i="3" s="1"/>
  <c r="G181" i="3"/>
  <c r="N181" i="3" s="1"/>
  <c r="G182" i="3"/>
  <c r="N182" i="3" s="1"/>
  <c r="G183" i="3"/>
  <c r="N183" i="3" s="1"/>
  <c r="G184" i="3"/>
  <c r="N184" i="3" s="1"/>
  <c r="G185" i="3"/>
  <c r="N185" i="3" s="1"/>
  <c r="G186" i="3"/>
  <c r="N186" i="3" s="1"/>
  <c r="G187" i="3"/>
  <c r="N187" i="3" s="1"/>
  <c r="G188" i="3"/>
  <c r="N188" i="3" s="1"/>
  <c r="G189" i="3"/>
  <c r="N189" i="3" s="1"/>
  <c r="G190" i="3"/>
  <c r="N190" i="3" s="1"/>
  <c r="G191" i="3"/>
  <c r="N191" i="3" s="1"/>
  <c r="G192" i="3"/>
  <c r="N192" i="3" s="1"/>
  <c r="G193" i="3"/>
  <c r="N193" i="3" s="1"/>
  <c r="G194" i="3"/>
  <c r="N194" i="3" s="1"/>
  <c r="G195" i="3"/>
  <c r="N195" i="3" s="1"/>
  <c r="G196" i="3"/>
  <c r="N196" i="3" s="1"/>
  <c r="G197" i="3"/>
  <c r="N197" i="3" s="1"/>
  <c r="G198" i="3"/>
  <c r="N198" i="3" s="1"/>
  <c r="G199" i="3"/>
  <c r="N199" i="3" s="1"/>
  <c r="G200" i="3"/>
  <c r="N200" i="3" s="1"/>
  <c r="G201" i="3"/>
  <c r="N201" i="3" s="1"/>
  <c r="G202" i="3"/>
  <c r="N202" i="3" s="1"/>
  <c r="G203" i="3"/>
  <c r="N203" i="3" s="1"/>
  <c r="G204" i="3"/>
  <c r="N204" i="3" s="1"/>
  <c r="G205" i="3"/>
  <c r="N205" i="3" s="1"/>
  <c r="G206" i="3"/>
  <c r="N206" i="3" s="1"/>
  <c r="G207" i="3"/>
  <c r="N207" i="3" s="1"/>
  <c r="G208" i="3"/>
  <c r="N208" i="3" s="1"/>
  <c r="G209" i="3"/>
  <c r="N209" i="3" s="1"/>
  <c r="G210" i="3"/>
  <c r="N210" i="3" s="1"/>
  <c r="G211" i="3"/>
  <c r="N211" i="3" s="1"/>
  <c r="G212" i="3"/>
  <c r="N212" i="3" s="1"/>
  <c r="G213" i="3"/>
  <c r="N213" i="3" s="1"/>
  <c r="G214" i="3"/>
  <c r="N214" i="3" s="1"/>
  <c r="G215" i="3"/>
  <c r="N215" i="3" s="1"/>
  <c r="G216" i="3"/>
  <c r="N216" i="3" s="1"/>
  <c r="G217" i="3"/>
  <c r="N217" i="3" s="1"/>
  <c r="G218" i="3"/>
  <c r="N218" i="3" s="1"/>
  <c r="G219" i="3"/>
  <c r="N219" i="3" s="1"/>
  <c r="G220" i="3"/>
  <c r="N220" i="3" s="1"/>
  <c r="G221" i="3"/>
  <c r="N221" i="3" s="1"/>
  <c r="G222" i="3"/>
  <c r="N222" i="3" s="1"/>
  <c r="G223" i="3"/>
  <c r="N223" i="3" s="1"/>
  <c r="G224" i="3"/>
  <c r="N224" i="3" s="1"/>
  <c r="G225" i="3"/>
  <c r="N225" i="3" s="1"/>
  <c r="G226" i="3"/>
  <c r="N226" i="3" s="1"/>
  <c r="G227" i="3"/>
  <c r="N227" i="3" s="1"/>
  <c r="G228" i="3"/>
  <c r="N228" i="3" s="1"/>
  <c r="G229" i="3"/>
  <c r="N229" i="3" s="1"/>
  <c r="G230" i="3"/>
  <c r="N230" i="3" s="1"/>
  <c r="G231" i="3"/>
  <c r="N231" i="3" s="1"/>
  <c r="G232" i="3"/>
  <c r="N232" i="3" s="1"/>
  <c r="G233" i="3"/>
  <c r="N233" i="3" s="1"/>
  <c r="G234" i="3"/>
  <c r="N234" i="3" s="1"/>
  <c r="G235" i="3"/>
  <c r="N235" i="3" s="1"/>
  <c r="G236" i="3"/>
  <c r="N236" i="3" s="1"/>
  <c r="G237" i="3"/>
  <c r="N237" i="3" s="1"/>
  <c r="G238" i="3"/>
  <c r="N238" i="3" s="1"/>
  <c r="G239" i="3"/>
  <c r="N239" i="3" s="1"/>
  <c r="G240" i="3"/>
  <c r="N240" i="3" s="1"/>
  <c r="G241" i="3"/>
  <c r="N241" i="3" s="1"/>
  <c r="G242" i="3"/>
  <c r="N242" i="3" s="1"/>
  <c r="G243" i="3"/>
  <c r="N243" i="3" s="1"/>
  <c r="G244" i="3"/>
  <c r="N244" i="3" s="1"/>
  <c r="G245" i="3"/>
  <c r="N245" i="3" s="1"/>
  <c r="G246" i="3"/>
  <c r="N246" i="3" s="1"/>
  <c r="G247" i="3"/>
  <c r="N247" i="3" s="1"/>
  <c r="G248" i="3"/>
  <c r="N248" i="3" s="1"/>
  <c r="G249" i="3"/>
  <c r="N249" i="3" s="1"/>
  <c r="G250" i="3"/>
  <c r="N250" i="3" s="1"/>
  <c r="G251" i="3"/>
  <c r="N251" i="3" s="1"/>
  <c r="G252" i="3"/>
  <c r="N252" i="3" s="1"/>
  <c r="G253" i="3"/>
  <c r="N253" i="3" s="1"/>
  <c r="G254" i="3"/>
  <c r="N254" i="3" s="1"/>
  <c r="G255" i="3"/>
  <c r="N255" i="3" s="1"/>
  <c r="G256" i="3"/>
  <c r="N256" i="3" s="1"/>
  <c r="G257" i="3"/>
  <c r="N257" i="3" s="1"/>
  <c r="G258" i="3"/>
  <c r="N258" i="3" s="1"/>
  <c r="G259" i="3"/>
  <c r="N259" i="3" s="1"/>
  <c r="G260" i="3"/>
  <c r="N260" i="3" s="1"/>
  <c r="G261" i="3"/>
  <c r="N261" i="3" s="1"/>
  <c r="G262" i="3"/>
  <c r="N262" i="3" s="1"/>
  <c r="G263" i="3"/>
  <c r="N263" i="3" s="1"/>
  <c r="G264" i="3"/>
  <c r="N264" i="3" s="1"/>
  <c r="G265" i="3"/>
  <c r="N265" i="3" s="1"/>
  <c r="G266" i="3"/>
  <c r="N266" i="3" s="1"/>
  <c r="G267" i="3"/>
  <c r="N267" i="3" s="1"/>
  <c r="G268" i="3"/>
  <c r="N268" i="3" s="1"/>
  <c r="G269" i="3"/>
  <c r="N269" i="3" s="1"/>
  <c r="G270" i="3"/>
  <c r="N270" i="3" s="1"/>
  <c r="G271" i="3"/>
  <c r="N271" i="3" s="1"/>
  <c r="G272" i="3"/>
  <c r="N272" i="3" s="1"/>
  <c r="G273" i="3"/>
  <c r="N273" i="3" s="1"/>
  <c r="G274" i="3"/>
  <c r="N274" i="3" s="1"/>
  <c r="G275" i="3"/>
  <c r="N275" i="3" s="1"/>
  <c r="G276" i="3"/>
  <c r="N276" i="3" s="1"/>
  <c r="G277" i="3"/>
  <c r="N277" i="3" s="1"/>
  <c r="G278" i="3"/>
  <c r="N278" i="3" s="1"/>
  <c r="G279" i="3"/>
  <c r="N279" i="3" s="1"/>
  <c r="G280" i="3"/>
  <c r="N280" i="3" s="1"/>
  <c r="G281" i="3"/>
  <c r="N281" i="3" s="1"/>
  <c r="G282" i="3"/>
  <c r="N282" i="3" s="1"/>
  <c r="G283" i="3"/>
  <c r="N283" i="3" s="1"/>
  <c r="G284" i="3"/>
  <c r="N284" i="3" s="1"/>
  <c r="G285" i="3"/>
  <c r="N285" i="3" s="1"/>
  <c r="G286" i="3"/>
  <c r="N286" i="3" s="1"/>
  <c r="G287" i="3"/>
  <c r="N287" i="3" s="1"/>
  <c r="G288" i="3"/>
  <c r="N288" i="3" s="1"/>
  <c r="G289" i="3"/>
  <c r="N289" i="3" s="1"/>
  <c r="G290" i="3"/>
  <c r="N290" i="3" s="1"/>
  <c r="G291" i="3"/>
  <c r="N291" i="3" s="1"/>
  <c r="G292" i="3"/>
  <c r="N292" i="3" s="1"/>
  <c r="G293" i="3"/>
  <c r="N293" i="3" s="1"/>
  <c r="G294" i="3"/>
  <c r="N294" i="3" s="1"/>
  <c r="G295" i="3"/>
  <c r="N295" i="3" s="1"/>
  <c r="G296" i="3"/>
  <c r="N296" i="3" s="1"/>
  <c r="G297" i="3"/>
  <c r="N297" i="3" s="1"/>
  <c r="G298" i="3"/>
  <c r="N298" i="3" s="1"/>
  <c r="G299" i="3"/>
  <c r="N299" i="3" s="1"/>
  <c r="G300" i="3"/>
  <c r="N300" i="3" s="1"/>
  <c r="G301" i="3"/>
  <c r="N301" i="3" s="1"/>
  <c r="G302" i="3"/>
  <c r="N302" i="3" s="1"/>
  <c r="G303" i="3"/>
  <c r="N303" i="3" s="1"/>
  <c r="G304" i="3"/>
  <c r="N304" i="3" s="1"/>
  <c r="G305" i="3"/>
  <c r="N305" i="3" s="1"/>
  <c r="G306" i="3"/>
  <c r="N306" i="3" s="1"/>
  <c r="G307" i="3"/>
  <c r="N307" i="3" s="1"/>
  <c r="G308" i="3"/>
  <c r="N308" i="3" s="1"/>
  <c r="G309" i="3"/>
  <c r="N309" i="3" s="1"/>
  <c r="G310" i="3"/>
  <c r="N310" i="3" s="1"/>
  <c r="G311" i="3"/>
  <c r="N311" i="3" s="1"/>
  <c r="G312" i="3"/>
  <c r="N312" i="3" s="1"/>
  <c r="G313" i="3"/>
  <c r="N313" i="3" s="1"/>
  <c r="G314" i="3"/>
  <c r="N314" i="3" s="1"/>
  <c r="G315" i="3"/>
  <c r="N315" i="3" s="1"/>
  <c r="G316" i="3"/>
  <c r="N316" i="3" s="1"/>
  <c r="G317" i="3"/>
  <c r="N317" i="3" s="1"/>
  <c r="G318" i="3"/>
  <c r="N318" i="3" s="1"/>
  <c r="G319" i="3"/>
  <c r="N319" i="3" s="1"/>
  <c r="G320" i="3"/>
  <c r="N320" i="3" s="1"/>
  <c r="G321" i="3"/>
  <c r="N321" i="3" s="1"/>
  <c r="G322" i="3"/>
  <c r="N322" i="3" s="1"/>
  <c r="G323" i="3"/>
  <c r="N323" i="3" s="1"/>
  <c r="G324" i="3"/>
  <c r="N324" i="3" s="1"/>
  <c r="G325" i="3"/>
  <c r="N325" i="3" s="1"/>
  <c r="G326" i="3"/>
  <c r="N326" i="3" s="1"/>
  <c r="G327" i="3"/>
  <c r="N327" i="3" s="1"/>
  <c r="G328" i="3"/>
  <c r="N328" i="3" s="1"/>
  <c r="G329" i="3"/>
  <c r="N329" i="3" s="1"/>
  <c r="G330" i="3"/>
  <c r="N330" i="3" s="1"/>
  <c r="G331" i="3"/>
  <c r="N331" i="3" s="1"/>
  <c r="G332" i="3"/>
  <c r="N332" i="3" s="1"/>
  <c r="G333" i="3"/>
  <c r="N333" i="3" s="1"/>
  <c r="G334" i="3"/>
  <c r="N334" i="3" s="1"/>
  <c r="G335" i="3"/>
  <c r="N335" i="3" s="1"/>
  <c r="G336" i="3"/>
  <c r="N336" i="3" s="1"/>
  <c r="G337" i="3"/>
  <c r="N337" i="3" s="1"/>
  <c r="G338" i="3"/>
  <c r="N338" i="3" s="1"/>
  <c r="G339" i="3"/>
  <c r="N339" i="3" s="1"/>
  <c r="G340" i="3"/>
  <c r="N340" i="3" s="1"/>
  <c r="G341" i="3"/>
  <c r="N341" i="3" s="1"/>
  <c r="G342" i="3"/>
  <c r="N342" i="3" s="1"/>
  <c r="G343" i="3"/>
  <c r="N343" i="3" s="1"/>
  <c r="G344" i="3"/>
  <c r="N344" i="3" s="1"/>
  <c r="G345" i="3"/>
  <c r="N345" i="3" s="1"/>
  <c r="G346" i="3"/>
  <c r="N346" i="3" s="1"/>
  <c r="G347" i="3"/>
  <c r="N347" i="3" s="1"/>
  <c r="G348" i="3"/>
  <c r="N348" i="3" s="1"/>
  <c r="G349" i="3"/>
  <c r="N349" i="3" s="1"/>
  <c r="G350" i="3"/>
  <c r="N350" i="3" s="1"/>
  <c r="G351" i="3"/>
  <c r="N351" i="3" s="1"/>
  <c r="G352" i="3"/>
  <c r="N352" i="3" s="1"/>
  <c r="G353" i="3"/>
  <c r="N353" i="3" s="1"/>
  <c r="G354" i="3"/>
  <c r="N354" i="3" s="1"/>
  <c r="G355" i="3"/>
  <c r="N355" i="3" s="1"/>
  <c r="G356" i="3"/>
  <c r="N356" i="3" s="1"/>
  <c r="G357" i="3"/>
  <c r="N357" i="3" s="1"/>
  <c r="G358" i="3"/>
  <c r="N358" i="3" s="1"/>
  <c r="G359" i="3"/>
  <c r="N359" i="3" s="1"/>
  <c r="G360" i="3"/>
  <c r="N360" i="3" s="1"/>
  <c r="G361" i="3"/>
  <c r="N361" i="3" s="1"/>
  <c r="G362" i="3"/>
  <c r="N362" i="3" s="1"/>
  <c r="G363" i="3"/>
  <c r="N363" i="3" s="1"/>
  <c r="G364" i="3"/>
  <c r="N364" i="3" s="1"/>
  <c r="G365" i="3"/>
  <c r="N365" i="3" s="1"/>
  <c r="G366" i="3"/>
  <c r="N366" i="3" s="1"/>
  <c r="G367" i="3"/>
  <c r="N367" i="3" s="1"/>
  <c r="G368" i="3"/>
  <c r="N368" i="3" s="1"/>
  <c r="G369" i="3"/>
  <c r="N369" i="3" s="1"/>
  <c r="G370" i="3"/>
  <c r="N370" i="3" s="1"/>
  <c r="G371" i="3"/>
  <c r="N371" i="3" s="1"/>
  <c r="G372" i="3"/>
  <c r="N372" i="3" s="1"/>
  <c r="G373" i="3"/>
  <c r="N373" i="3" s="1"/>
  <c r="G374" i="3"/>
  <c r="N374" i="3" s="1"/>
  <c r="G375" i="3"/>
  <c r="N375" i="3" s="1"/>
  <c r="G376" i="3"/>
  <c r="N376" i="3" s="1"/>
  <c r="G377" i="3"/>
  <c r="N377" i="3" s="1"/>
  <c r="G378" i="3"/>
  <c r="N378" i="3" s="1"/>
  <c r="G379" i="3"/>
  <c r="N379" i="3" s="1"/>
  <c r="G380" i="3"/>
  <c r="N380" i="3" s="1"/>
  <c r="G381" i="3"/>
  <c r="N381" i="3" s="1"/>
  <c r="G382" i="3"/>
  <c r="N382" i="3" s="1"/>
  <c r="G383" i="3"/>
  <c r="N383" i="3" s="1"/>
  <c r="G384" i="3"/>
  <c r="N384" i="3" s="1"/>
  <c r="G385" i="3"/>
  <c r="N385" i="3" s="1"/>
  <c r="G386" i="3"/>
  <c r="N386" i="3" s="1"/>
  <c r="G387" i="3"/>
  <c r="N387" i="3" s="1"/>
  <c r="G388" i="3"/>
  <c r="N388" i="3" s="1"/>
  <c r="G389" i="3"/>
  <c r="N389" i="3" s="1"/>
  <c r="G390" i="3"/>
  <c r="N390" i="3" s="1"/>
  <c r="G391" i="3"/>
  <c r="N391" i="3" s="1"/>
  <c r="G392" i="3"/>
  <c r="N392" i="3" s="1"/>
  <c r="G393" i="3"/>
  <c r="N393" i="3" s="1"/>
  <c r="G394" i="3"/>
  <c r="N394" i="3" s="1"/>
  <c r="G395" i="3"/>
  <c r="N395" i="3" s="1"/>
  <c r="G396" i="3"/>
  <c r="N396" i="3" s="1"/>
  <c r="G397" i="3"/>
  <c r="N397" i="3" s="1"/>
  <c r="G398" i="3"/>
  <c r="N398" i="3" s="1"/>
  <c r="G399" i="3"/>
  <c r="N399" i="3" s="1"/>
  <c r="G400" i="3"/>
  <c r="N400" i="3" s="1"/>
  <c r="G401" i="3"/>
  <c r="N401" i="3" s="1"/>
  <c r="G402" i="3"/>
  <c r="N402" i="3" s="1"/>
  <c r="G403" i="3"/>
  <c r="N403" i="3" s="1"/>
  <c r="G404" i="3"/>
  <c r="N404" i="3" s="1"/>
  <c r="G405" i="3"/>
  <c r="N405" i="3" s="1"/>
  <c r="G406" i="3"/>
  <c r="N406" i="3" s="1"/>
  <c r="G407" i="3"/>
  <c r="N407" i="3" s="1"/>
  <c r="G408" i="3"/>
  <c r="N408" i="3" s="1"/>
  <c r="G409" i="3"/>
  <c r="N409" i="3" s="1"/>
  <c r="G410" i="3"/>
  <c r="N410" i="3" s="1"/>
  <c r="G411" i="3"/>
  <c r="N411" i="3" s="1"/>
  <c r="G412" i="3"/>
  <c r="N412" i="3" s="1"/>
  <c r="G413" i="3"/>
  <c r="N413" i="3" s="1"/>
  <c r="G414" i="3"/>
  <c r="N414" i="3" s="1"/>
  <c r="G415" i="3"/>
  <c r="N415" i="3" s="1"/>
  <c r="G416" i="3"/>
  <c r="N416" i="3" s="1"/>
  <c r="G417" i="3"/>
  <c r="N417" i="3" s="1"/>
  <c r="G418" i="3"/>
  <c r="N418" i="3" s="1"/>
  <c r="G419" i="3"/>
  <c r="N419" i="3" s="1"/>
  <c r="G420" i="3"/>
  <c r="N420" i="3" s="1"/>
  <c r="G421" i="3"/>
  <c r="N421" i="3" s="1"/>
  <c r="G422" i="3"/>
  <c r="N422" i="3" s="1"/>
  <c r="G423" i="3"/>
  <c r="N423" i="3" s="1"/>
  <c r="G424" i="3"/>
  <c r="N424" i="3" s="1"/>
  <c r="G425" i="3"/>
  <c r="N425" i="3" s="1"/>
  <c r="G426" i="3"/>
  <c r="N426" i="3" s="1"/>
  <c r="G427" i="3"/>
  <c r="N427" i="3" s="1"/>
  <c r="G428" i="3"/>
  <c r="N428" i="3" s="1"/>
  <c r="G429" i="3"/>
  <c r="N429" i="3" s="1"/>
  <c r="G430" i="3"/>
  <c r="N430" i="3" s="1"/>
  <c r="G431" i="3"/>
  <c r="N431" i="3" s="1"/>
  <c r="G432" i="3"/>
  <c r="N432" i="3" s="1"/>
  <c r="G433" i="3"/>
  <c r="N433" i="3" s="1"/>
  <c r="G434" i="3"/>
  <c r="N434" i="3" s="1"/>
  <c r="G435" i="3"/>
  <c r="N435" i="3" s="1"/>
  <c r="G436" i="3"/>
  <c r="N436" i="3" s="1"/>
  <c r="G437" i="3"/>
  <c r="N437" i="3" s="1"/>
  <c r="G438" i="3"/>
  <c r="N438" i="3" s="1"/>
  <c r="G439" i="3"/>
  <c r="N439" i="3" s="1"/>
  <c r="G440" i="3"/>
  <c r="N440" i="3" s="1"/>
  <c r="G441" i="3"/>
  <c r="N441" i="3" s="1"/>
  <c r="G442" i="3"/>
  <c r="N442" i="3" s="1"/>
  <c r="G443" i="3"/>
  <c r="N443" i="3" s="1"/>
  <c r="G444" i="3"/>
  <c r="N444" i="3" s="1"/>
  <c r="G445" i="3"/>
  <c r="N445" i="3" s="1"/>
  <c r="G446" i="3"/>
  <c r="N446" i="3" s="1"/>
  <c r="G447" i="3"/>
  <c r="N447" i="3" s="1"/>
  <c r="G448" i="3"/>
  <c r="N448" i="3" s="1"/>
  <c r="G449" i="3"/>
  <c r="N449" i="3" s="1"/>
  <c r="G450" i="3"/>
  <c r="N450" i="3" s="1"/>
  <c r="G451" i="3"/>
  <c r="N451" i="3" s="1"/>
  <c r="G452" i="3"/>
  <c r="N452" i="3" s="1"/>
  <c r="G453" i="3"/>
  <c r="N453" i="3" s="1"/>
  <c r="G454" i="3"/>
  <c r="N454" i="3" s="1"/>
  <c r="G455" i="3"/>
  <c r="N455" i="3" s="1"/>
  <c r="G456" i="3"/>
  <c r="N456" i="3" s="1"/>
  <c r="G457" i="3"/>
  <c r="N457" i="3" s="1"/>
  <c r="G458" i="3"/>
  <c r="N458" i="3" s="1"/>
  <c r="G459" i="3"/>
  <c r="N459" i="3" s="1"/>
  <c r="G460" i="3"/>
  <c r="N460" i="3" s="1"/>
  <c r="G461" i="3"/>
  <c r="N461" i="3" s="1"/>
  <c r="G462" i="3"/>
  <c r="N462" i="3" s="1"/>
  <c r="G463" i="3"/>
  <c r="N463" i="3" s="1"/>
  <c r="G464" i="3"/>
  <c r="N464" i="3" s="1"/>
  <c r="G465" i="3"/>
  <c r="N465" i="3" s="1"/>
  <c r="G466" i="3"/>
  <c r="N466" i="3" s="1"/>
  <c r="G467" i="3"/>
  <c r="N467" i="3" s="1"/>
  <c r="G468" i="3"/>
  <c r="N468" i="3" s="1"/>
  <c r="G469" i="3"/>
  <c r="N469" i="3" s="1"/>
  <c r="G470" i="3"/>
  <c r="N470" i="3" s="1"/>
  <c r="G471" i="3"/>
  <c r="N471" i="3" s="1"/>
  <c r="G472" i="3"/>
  <c r="N472" i="3" s="1"/>
  <c r="G473" i="3"/>
  <c r="N473" i="3" s="1"/>
  <c r="G474" i="3"/>
  <c r="N474" i="3" s="1"/>
  <c r="G475" i="3"/>
  <c r="N475" i="3" s="1"/>
  <c r="G476" i="3"/>
  <c r="N476" i="3" s="1"/>
  <c r="G477" i="3"/>
  <c r="N477" i="3" s="1"/>
  <c r="G478" i="3"/>
  <c r="N478" i="3" s="1"/>
  <c r="G479" i="3"/>
  <c r="N479" i="3" s="1"/>
  <c r="G480" i="3"/>
  <c r="N480" i="3" s="1"/>
  <c r="G481" i="3"/>
  <c r="N481" i="3" s="1"/>
  <c r="G482" i="3"/>
  <c r="N482" i="3" s="1"/>
  <c r="G483" i="3"/>
  <c r="N483" i="3" s="1"/>
  <c r="G484" i="3"/>
  <c r="N484" i="3" s="1"/>
  <c r="G485" i="3"/>
  <c r="N485" i="3" s="1"/>
  <c r="G486" i="3"/>
  <c r="N486" i="3" s="1"/>
  <c r="G487" i="3"/>
  <c r="N487" i="3" s="1"/>
  <c r="G488" i="3"/>
  <c r="N488" i="3" s="1"/>
  <c r="G489" i="3"/>
  <c r="N489" i="3" s="1"/>
  <c r="G490" i="3"/>
  <c r="N490" i="3" s="1"/>
  <c r="G491" i="3"/>
  <c r="N491" i="3" s="1"/>
  <c r="G492" i="3"/>
  <c r="N492" i="3" s="1"/>
  <c r="G493" i="3"/>
  <c r="N493" i="3" s="1"/>
  <c r="G494" i="3"/>
  <c r="N494" i="3" s="1"/>
  <c r="G495" i="3"/>
  <c r="N495" i="3" s="1"/>
  <c r="G496" i="3"/>
  <c r="N496" i="3" s="1"/>
  <c r="G497" i="3"/>
  <c r="N497" i="3" s="1"/>
  <c r="G498" i="3"/>
  <c r="N498" i="3" s="1"/>
  <c r="G499" i="3"/>
  <c r="N499" i="3" s="1"/>
  <c r="G500" i="3"/>
  <c r="N500" i="3" s="1"/>
  <c r="G501" i="3"/>
  <c r="N501" i="3" s="1"/>
  <c r="G502" i="3"/>
  <c r="N502" i="3" s="1"/>
  <c r="G503" i="3"/>
  <c r="N503" i="3" s="1"/>
  <c r="G504" i="3"/>
  <c r="N504" i="3" s="1"/>
  <c r="G505" i="3"/>
  <c r="N505" i="3" s="1"/>
  <c r="G506" i="3"/>
  <c r="N506" i="3" s="1"/>
  <c r="G507" i="3"/>
  <c r="N507" i="3" s="1"/>
  <c r="G508" i="3"/>
  <c r="N508" i="3" s="1"/>
  <c r="G509" i="3"/>
  <c r="N509" i="3" s="1"/>
  <c r="G510" i="3"/>
  <c r="N510" i="3" s="1"/>
  <c r="G511" i="3"/>
  <c r="N511" i="3" s="1"/>
  <c r="G512" i="3"/>
  <c r="N512" i="3" s="1"/>
  <c r="G513" i="3"/>
  <c r="N513" i="3" s="1"/>
  <c r="G514" i="3"/>
  <c r="N514" i="3" s="1"/>
  <c r="G515" i="3"/>
  <c r="N515" i="3" s="1"/>
  <c r="G516" i="3"/>
  <c r="N516" i="3" s="1"/>
  <c r="G517" i="3"/>
  <c r="N517" i="3" s="1"/>
  <c r="G518" i="3"/>
  <c r="N518" i="3" s="1"/>
  <c r="G519" i="3"/>
  <c r="N519" i="3" s="1"/>
  <c r="G520" i="3"/>
  <c r="N520" i="3" s="1"/>
  <c r="G521" i="3"/>
  <c r="N521" i="3" s="1"/>
  <c r="G522" i="3"/>
  <c r="N522" i="3" s="1"/>
  <c r="G523" i="3"/>
  <c r="N523" i="3" s="1"/>
  <c r="G524" i="3"/>
  <c r="N524" i="3" s="1"/>
  <c r="G525" i="3"/>
  <c r="N525" i="3" s="1"/>
  <c r="G526" i="3"/>
  <c r="N526" i="3" s="1"/>
  <c r="G527" i="3"/>
  <c r="N527" i="3" s="1"/>
  <c r="G528" i="3"/>
  <c r="N528" i="3" s="1"/>
  <c r="G529" i="3"/>
  <c r="N529" i="3" s="1"/>
  <c r="G530" i="3"/>
  <c r="N530" i="3" s="1"/>
  <c r="G531" i="3"/>
  <c r="N531" i="3" s="1"/>
  <c r="G532" i="3"/>
  <c r="N532" i="3" s="1"/>
  <c r="G533" i="3"/>
  <c r="N533" i="3" s="1"/>
  <c r="G534" i="3"/>
  <c r="N534" i="3" s="1"/>
  <c r="G535" i="3"/>
  <c r="N535" i="3" s="1"/>
  <c r="G536" i="3"/>
  <c r="N536" i="3" s="1"/>
  <c r="G537" i="3"/>
  <c r="N537" i="3" s="1"/>
  <c r="G538" i="3"/>
  <c r="N538" i="3" s="1"/>
  <c r="G539" i="3"/>
  <c r="N539" i="3" s="1"/>
  <c r="G540" i="3"/>
  <c r="N540" i="3" s="1"/>
  <c r="G541" i="3"/>
  <c r="N541" i="3" s="1"/>
  <c r="G542" i="3"/>
  <c r="N542" i="3" s="1"/>
  <c r="G543" i="3"/>
  <c r="N543" i="3" s="1"/>
  <c r="G544" i="3"/>
  <c r="N544" i="3" s="1"/>
  <c r="G545" i="3"/>
  <c r="N545" i="3" s="1"/>
  <c r="G546" i="3"/>
  <c r="N546" i="3" s="1"/>
  <c r="G547" i="3"/>
  <c r="N547" i="3" s="1"/>
  <c r="G548" i="3"/>
  <c r="N548" i="3" s="1"/>
  <c r="G549" i="3"/>
  <c r="N549" i="3" s="1"/>
  <c r="G550" i="3"/>
  <c r="N550" i="3" s="1"/>
  <c r="G551" i="3"/>
  <c r="N551" i="3" s="1"/>
  <c r="G552" i="3"/>
  <c r="N552" i="3" s="1"/>
  <c r="G553" i="3"/>
  <c r="N553" i="3" s="1"/>
  <c r="G554" i="3"/>
  <c r="N554" i="3" s="1"/>
  <c r="G555" i="3"/>
  <c r="N555" i="3" s="1"/>
  <c r="G556" i="3"/>
  <c r="N556" i="3" s="1"/>
  <c r="G557" i="3"/>
  <c r="N557" i="3" s="1"/>
  <c r="G558" i="3"/>
  <c r="N558" i="3" s="1"/>
  <c r="G559" i="3"/>
  <c r="N559" i="3" s="1"/>
  <c r="G560" i="3"/>
  <c r="N560" i="3" s="1"/>
  <c r="G561" i="3"/>
  <c r="N561" i="3" s="1"/>
  <c r="G562" i="3"/>
  <c r="N562" i="3" s="1"/>
  <c r="G563" i="3"/>
  <c r="N563" i="3" s="1"/>
  <c r="G564" i="3"/>
  <c r="N564" i="3" s="1"/>
  <c r="G565" i="3"/>
  <c r="N565" i="3" s="1"/>
  <c r="G566" i="3"/>
  <c r="N566" i="3" s="1"/>
  <c r="G567" i="3"/>
  <c r="N567" i="3" s="1"/>
  <c r="G568" i="3"/>
  <c r="N568" i="3" s="1"/>
  <c r="G569" i="3"/>
  <c r="N569" i="3" s="1"/>
  <c r="G570" i="3"/>
  <c r="N570" i="3" s="1"/>
  <c r="G571" i="3"/>
  <c r="N571" i="3" s="1"/>
  <c r="G572" i="3"/>
  <c r="N572" i="3" s="1"/>
  <c r="G573" i="3"/>
  <c r="N573" i="3" s="1"/>
  <c r="G574" i="3"/>
  <c r="N574" i="3" s="1"/>
  <c r="G575" i="3"/>
  <c r="N575" i="3" s="1"/>
  <c r="G576" i="3"/>
  <c r="N576" i="3" s="1"/>
  <c r="G577" i="3"/>
  <c r="N577" i="3" s="1"/>
  <c r="G578" i="3"/>
  <c r="N578" i="3" s="1"/>
  <c r="G579" i="3"/>
  <c r="N579" i="3" s="1"/>
  <c r="G580" i="3"/>
  <c r="N580" i="3" s="1"/>
  <c r="G581" i="3"/>
  <c r="N581" i="3" s="1"/>
  <c r="G582" i="3"/>
  <c r="N582" i="3" s="1"/>
  <c r="G583" i="3"/>
  <c r="N583" i="3" s="1"/>
  <c r="G584" i="3"/>
  <c r="N584" i="3" s="1"/>
  <c r="G585" i="3"/>
  <c r="N585" i="3" s="1"/>
  <c r="G586" i="3"/>
  <c r="N586" i="3" s="1"/>
  <c r="G587" i="3"/>
  <c r="N587" i="3" s="1"/>
  <c r="G588" i="3"/>
  <c r="N588" i="3" s="1"/>
  <c r="G589" i="3"/>
  <c r="N589" i="3" s="1"/>
  <c r="G590" i="3"/>
  <c r="N590" i="3" s="1"/>
  <c r="G591" i="3"/>
  <c r="N591" i="3" s="1"/>
  <c r="G592" i="3"/>
  <c r="N592" i="3" s="1"/>
  <c r="G593" i="3"/>
  <c r="N593" i="3" s="1"/>
  <c r="G594" i="3"/>
  <c r="N594" i="3" s="1"/>
  <c r="G595" i="3"/>
  <c r="N595" i="3" s="1"/>
  <c r="G596" i="3"/>
  <c r="N596" i="3" s="1"/>
  <c r="G597" i="3"/>
  <c r="N597" i="3" s="1"/>
  <c r="G598" i="3"/>
  <c r="N598" i="3" s="1"/>
  <c r="G599" i="3"/>
  <c r="N599" i="3" s="1"/>
  <c r="G600" i="3"/>
  <c r="N600" i="3" s="1"/>
  <c r="G601" i="3"/>
  <c r="N601" i="3" s="1"/>
  <c r="G602" i="3"/>
  <c r="N602" i="3" s="1"/>
  <c r="G603" i="3"/>
  <c r="N603" i="3" s="1"/>
  <c r="G604" i="3"/>
  <c r="N604" i="3" s="1"/>
  <c r="G605" i="3"/>
  <c r="N605" i="3" s="1"/>
  <c r="G606" i="3"/>
  <c r="N606" i="3" s="1"/>
  <c r="G607" i="3"/>
  <c r="N607" i="3" s="1"/>
  <c r="G608" i="3"/>
  <c r="N608" i="3" s="1"/>
  <c r="G609" i="3"/>
  <c r="N609" i="3" s="1"/>
  <c r="G610" i="3"/>
  <c r="N610" i="3" s="1"/>
  <c r="G611" i="3"/>
  <c r="N611" i="3" s="1"/>
  <c r="G612" i="3"/>
  <c r="N612" i="3" s="1"/>
  <c r="G613" i="3"/>
  <c r="N613" i="3" s="1"/>
  <c r="G614" i="3"/>
  <c r="N614" i="3" s="1"/>
  <c r="G615" i="3"/>
  <c r="N615" i="3" s="1"/>
  <c r="G616" i="3"/>
  <c r="N616" i="3" s="1"/>
  <c r="G617" i="3"/>
  <c r="N617" i="3" s="1"/>
  <c r="G618" i="3"/>
  <c r="N618" i="3" s="1"/>
  <c r="G619" i="3"/>
  <c r="N619" i="3" s="1"/>
  <c r="G620" i="3"/>
  <c r="N620" i="3" s="1"/>
  <c r="G621" i="3"/>
  <c r="N621" i="3" s="1"/>
  <c r="G622" i="3"/>
  <c r="N622" i="3" s="1"/>
  <c r="G623" i="3"/>
  <c r="N623" i="3" s="1"/>
  <c r="G624" i="3"/>
  <c r="N624" i="3" s="1"/>
  <c r="G625" i="3"/>
  <c r="N625" i="3" s="1"/>
  <c r="G626" i="3"/>
  <c r="N626" i="3" s="1"/>
  <c r="G627" i="3"/>
  <c r="N627" i="3" s="1"/>
  <c r="G628" i="3"/>
  <c r="N628" i="3" s="1"/>
  <c r="G629" i="3"/>
  <c r="N629" i="3" s="1"/>
  <c r="G630" i="3"/>
  <c r="N630" i="3" s="1"/>
  <c r="G631" i="3"/>
  <c r="N631" i="3" s="1"/>
  <c r="G632" i="3"/>
  <c r="N632" i="3" s="1"/>
  <c r="G633" i="3"/>
  <c r="N633" i="3" s="1"/>
  <c r="G634" i="3"/>
  <c r="N634" i="3" s="1"/>
  <c r="G635" i="3"/>
  <c r="N635" i="3" s="1"/>
  <c r="G636" i="3"/>
  <c r="N636" i="3" s="1"/>
  <c r="G637" i="3"/>
  <c r="N637" i="3" s="1"/>
  <c r="G638" i="3"/>
  <c r="N638" i="3" s="1"/>
  <c r="G639" i="3"/>
  <c r="N639" i="3" s="1"/>
  <c r="G640" i="3"/>
  <c r="N640" i="3" s="1"/>
  <c r="G641" i="3"/>
  <c r="N641" i="3" s="1"/>
  <c r="G642" i="3"/>
  <c r="N642" i="3" s="1"/>
  <c r="G643" i="3"/>
  <c r="N643" i="3" s="1"/>
  <c r="G644" i="3"/>
  <c r="N644" i="3" s="1"/>
  <c r="G645" i="3"/>
  <c r="N645" i="3" s="1"/>
  <c r="G646" i="3"/>
  <c r="N646" i="3" s="1"/>
  <c r="G647" i="3"/>
  <c r="N647" i="3" s="1"/>
  <c r="G648" i="3"/>
  <c r="N648" i="3" s="1"/>
  <c r="G649" i="3"/>
  <c r="N649" i="3" s="1"/>
  <c r="G650" i="3"/>
  <c r="N650" i="3" s="1"/>
  <c r="G651" i="3"/>
  <c r="N651" i="3" s="1"/>
  <c r="G652" i="3"/>
  <c r="N652" i="3" s="1"/>
  <c r="G653" i="3"/>
  <c r="N653" i="3" s="1"/>
  <c r="G654" i="3"/>
  <c r="N654" i="3" s="1"/>
  <c r="G655" i="3"/>
  <c r="N655" i="3" s="1"/>
  <c r="G656" i="3"/>
  <c r="N656" i="3" s="1"/>
  <c r="G657" i="3"/>
  <c r="N657" i="3" s="1"/>
  <c r="G658" i="3"/>
  <c r="N658" i="3" s="1"/>
  <c r="G659" i="3"/>
  <c r="N659" i="3" s="1"/>
  <c r="G660" i="3"/>
  <c r="N660" i="3" s="1"/>
  <c r="G661" i="3"/>
  <c r="N661" i="3" s="1"/>
  <c r="G662" i="3"/>
  <c r="N662" i="3" s="1"/>
  <c r="G663" i="3"/>
  <c r="N663" i="3" s="1"/>
  <c r="G664" i="3"/>
  <c r="N664" i="3" s="1"/>
  <c r="G665" i="3"/>
  <c r="N665" i="3" s="1"/>
  <c r="G666" i="3"/>
  <c r="N666" i="3" s="1"/>
  <c r="G667" i="3"/>
  <c r="N667" i="3" s="1"/>
  <c r="G668" i="3"/>
  <c r="N668" i="3" s="1"/>
  <c r="G669" i="3"/>
  <c r="N669" i="3" s="1"/>
  <c r="G670" i="3"/>
  <c r="N670" i="3" s="1"/>
  <c r="G671" i="3"/>
  <c r="N671" i="3" s="1"/>
  <c r="G672" i="3"/>
  <c r="N672" i="3" s="1"/>
  <c r="G673" i="3"/>
  <c r="N673" i="3" s="1"/>
  <c r="G674" i="3"/>
  <c r="N674" i="3" s="1"/>
  <c r="G675" i="3"/>
  <c r="N675" i="3" s="1"/>
  <c r="G676" i="3"/>
  <c r="N676" i="3" s="1"/>
  <c r="G677" i="3"/>
  <c r="N677" i="3" s="1"/>
  <c r="G678" i="3"/>
  <c r="N678" i="3" s="1"/>
  <c r="G679" i="3"/>
  <c r="N679" i="3" s="1"/>
  <c r="G680" i="3"/>
  <c r="N680" i="3" s="1"/>
  <c r="G681" i="3"/>
  <c r="N681" i="3" s="1"/>
  <c r="G682" i="3"/>
  <c r="N682" i="3" s="1"/>
  <c r="G683" i="3"/>
  <c r="N683" i="3" s="1"/>
  <c r="G684" i="3"/>
  <c r="N684" i="3" s="1"/>
  <c r="G685" i="3"/>
  <c r="N685" i="3" s="1"/>
  <c r="G686" i="3"/>
  <c r="N686" i="3" s="1"/>
  <c r="G687" i="3"/>
  <c r="N687" i="3" s="1"/>
  <c r="G688" i="3"/>
  <c r="N688" i="3" s="1"/>
  <c r="G689" i="3"/>
  <c r="N689" i="3" s="1"/>
  <c r="G690" i="3"/>
  <c r="N690" i="3" s="1"/>
  <c r="G691" i="3"/>
  <c r="N691" i="3" s="1"/>
  <c r="G692" i="3"/>
  <c r="N692" i="3" s="1"/>
  <c r="G693" i="3"/>
  <c r="N693" i="3" s="1"/>
  <c r="G694" i="3"/>
  <c r="N694" i="3" s="1"/>
  <c r="G695" i="3"/>
  <c r="N695" i="3" s="1"/>
  <c r="G696" i="3"/>
  <c r="N696" i="3" s="1"/>
  <c r="G697" i="3"/>
  <c r="N697" i="3" s="1"/>
  <c r="G698" i="3"/>
  <c r="N698" i="3" s="1"/>
  <c r="G699" i="3"/>
  <c r="N699" i="3" s="1"/>
  <c r="G700" i="3"/>
  <c r="N700" i="3" s="1"/>
  <c r="G701" i="3"/>
  <c r="N701" i="3" s="1"/>
  <c r="G702" i="3"/>
  <c r="N702" i="3" s="1"/>
  <c r="G703" i="3"/>
  <c r="N703" i="3" s="1"/>
  <c r="G704" i="3"/>
  <c r="N704" i="3" s="1"/>
  <c r="G705" i="3"/>
  <c r="N705" i="3" s="1"/>
  <c r="G706" i="3"/>
  <c r="N706" i="3" s="1"/>
  <c r="G707" i="3"/>
  <c r="N707" i="3" s="1"/>
  <c r="G708" i="3"/>
  <c r="N708" i="3" s="1"/>
  <c r="G709" i="3"/>
  <c r="N709" i="3" s="1"/>
  <c r="G710" i="3"/>
  <c r="N710" i="3" s="1"/>
  <c r="G711" i="3"/>
  <c r="N711" i="3" s="1"/>
  <c r="G712" i="3"/>
  <c r="N712" i="3" s="1"/>
  <c r="G713" i="3"/>
  <c r="N713" i="3" s="1"/>
  <c r="G714" i="3"/>
  <c r="N714" i="3" s="1"/>
  <c r="G715" i="3"/>
  <c r="N715" i="3" s="1"/>
  <c r="G716" i="3"/>
  <c r="N716" i="3" s="1"/>
  <c r="G717" i="3"/>
  <c r="N717" i="3" s="1"/>
  <c r="G718" i="3"/>
  <c r="N718" i="3" s="1"/>
  <c r="G719" i="3"/>
  <c r="N719" i="3" s="1"/>
  <c r="G720" i="3"/>
  <c r="N720" i="3" s="1"/>
  <c r="G721" i="3"/>
  <c r="N721" i="3" s="1"/>
  <c r="G722" i="3"/>
  <c r="N722" i="3" s="1"/>
  <c r="G723" i="3"/>
  <c r="N723" i="3" s="1"/>
  <c r="G724" i="3"/>
  <c r="N724" i="3" s="1"/>
  <c r="G725" i="3"/>
  <c r="N725" i="3" s="1"/>
  <c r="G726" i="3"/>
  <c r="N726" i="3" s="1"/>
  <c r="G727" i="3"/>
  <c r="N727" i="3" s="1"/>
  <c r="G728" i="3"/>
  <c r="N728" i="3" s="1"/>
  <c r="G729" i="3"/>
  <c r="N729" i="3" s="1"/>
  <c r="G730" i="3"/>
  <c r="N730" i="3" s="1"/>
  <c r="G731" i="3"/>
  <c r="N731" i="3" s="1"/>
  <c r="G732" i="3"/>
  <c r="N732" i="3" s="1"/>
  <c r="G733" i="3"/>
  <c r="N733" i="3" s="1"/>
  <c r="G734" i="3"/>
  <c r="N734" i="3" s="1"/>
  <c r="G735" i="3"/>
  <c r="N735" i="3" s="1"/>
  <c r="G736" i="3"/>
  <c r="N736" i="3" s="1"/>
  <c r="G737" i="3"/>
  <c r="N737" i="3" s="1"/>
  <c r="G738" i="3"/>
  <c r="N738" i="3" s="1"/>
  <c r="G739" i="3"/>
  <c r="N739" i="3" s="1"/>
  <c r="G740" i="3"/>
  <c r="N740" i="3" s="1"/>
  <c r="G741" i="3"/>
  <c r="N741" i="3" s="1"/>
  <c r="G742" i="3"/>
  <c r="N742" i="3" s="1"/>
  <c r="G743" i="3"/>
  <c r="N743" i="3" s="1"/>
  <c r="G744" i="3"/>
  <c r="N744" i="3" s="1"/>
  <c r="G745" i="3"/>
  <c r="N745" i="3" s="1"/>
  <c r="G746" i="3"/>
  <c r="N746" i="3" s="1"/>
  <c r="G747" i="3"/>
  <c r="N747" i="3" s="1"/>
  <c r="G748" i="3"/>
  <c r="N748" i="3" s="1"/>
  <c r="G749" i="3"/>
  <c r="N749" i="3" s="1"/>
  <c r="G750" i="3"/>
  <c r="N750" i="3" s="1"/>
  <c r="G751" i="3"/>
  <c r="N751" i="3" s="1"/>
  <c r="G752" i="3"/>
  <c r="N752" i="3" s="1"/>
  <c r="G753" i="3"/>
  <c r="N753" i="3" s="1"/>
  <c r="G754" i="3"/>
  <c r="N754" i="3" s="1"/>
  <c r="G755" i="3"/>
  <c r="N755" i="3" s="1"/>
  <c r="G756" i="3"/>
  <c r="N756" i="3" s="1"/>
  <c r="G757" i="3"/>
  <c r="N757" i="3" s="1"/>
  <c r="G758" i="3"/>
  <c r="N758" i="3" s="1"/>
  <c r="G759" i="3"/>
  <c r="N759" i="3" s="1"/>
  <c r="G760" i="3"/>
  <c r="N760" i="3" s="1"/>
  <c r="G761" i="3"/>
  <c r="N761" i="3" s="1"/>
  <c r="G762" i="3"/>
  <c r="N762" i="3" s="1"/>
  <c r="G763" i="3"/>
  <c r="N763" i="3" s="1"/>
  <c r="G764" i="3"/>
  <c r="N764" i="3" s="1"/>
  <c r="G765" i="3"/>
  <c r="N765" i="3" s="1"/>
  <c r="G766" i="3"/>
  <c r="N766" i="3" s="1"/>
  <c r="G767" i="3"/>
  <c r="N767" i="3" s="1"/>
  <c r="G768" i="3"/>
  <c r="N768" i="3" s="1"/>
  <c r="G769" i="3"/>
  <c r="N769" i="3" s="1"/>
  <c r="G770" i="3"/>
  <c r="N770" i="3" s="1"/>
  <c r="G771" i="3"/>
  <c r="N771" i="3" s="1"/>
  <c r="G772" i="3"/>
  <c r="N772" i="3" s="1"/>
  <c r="G773" i="3"/>
  <c r="N773" i="3" s="1"/>
  <c r="G774" i="3"/>
  <c r="N774" i="3" s="1"/>
  <c r="G775" i="3"/>
  <c r="N775" i="3" s="1"/>
  <c r="G776" i="3"/>
  <c r="N776" i="3" s="1"/>
  <c r="G777" i="3"/>
  <c r="N777" i="3" s="1"/>
  <c r="G778" i="3"/>
  <c r="N778" i="3" s="1"/>
  <c r="G779" i="3"/>
  <c r="N779" i="3" s="1"/>
  <c r="G780" i="3"/>
  <c r="N780" i="3" s="1"/>
  <c r="G781" i="3"/>
  <c r="N781" i="3" s="1"/>
  <c r="G782" i="3"/>
  <c r="N782" i="3" s="1"/>
  <c r="G783" i="3"/>
  <c r="N783" i="3" s="1"/>
  <c r="G784" i="3"/>
  <c r="N784" i="3" s="1"/>
  <c r="G785" i="3"/>
  <c r="N785" i="3" s="1"/>
  <c r="G786" i="3"/>
  <c r="N786" i="3" s="1"/>
  <c r="G787" i="3"/>
  <c r="N787" i="3" s="1"/>
  <c r="G788" i="3"/>
  <c r="N788" i="3" s="1"/>
  <c r="G789" i="3"/>
  <c r="N789" i="3" s="1"/>
  <c r="G790" i="3"/>
  <c r="N790" i="3" s="1"/>
  <c r="G791" i="3"/>
  <c r="N791" i="3" s="1"/>
  <c r="G792" i="3"/>
  <c r="N792" i="3" s="1"/>
  <c r="G793" i="3"/>
  <c r="N793" i="3" s="1"/>
  <c r="G794" i="3"/>
  <c r="N794" i="3" s="1"/>
  <c r="G795" i="3"/>
  <c r="N795" i="3" s="1"/>
  <c r="G796" i="3"/>
  <c r="N796" i="3" s="1"/>
  <c r="G797" i="3"/>
  <c r="N797" i="3" s="1"/>
  <c r="G798" i="3"/>
  <c r="N798" i="3" s="1"/>
  <c r="G799" i="3"/>
  <c r="N799" i="3" s="1"/>
  <c r="G800" i="3"/>
  <c r="N800" i="3" s="1"/>
  <c r="G801" i="3"/>
  <c r="N801" i="3" s="1"/>
  <c r="G802" i="3"/>
  <c r="N802" i="3" s="1"/>
  <c r="G803" i="3"/>
  <c r="N803" i="3" s="1"/>
  <c r="G804" i="3"/>
  <c r="N804" i="3" s="1"/>
  <c r="G805" i="3"/>
  <c r="N805" i="3" s="1"/>
  <c r="G806" i="3"/>
  <c r="N806" i="3" s="1"/>
  <c r="G807" i="3"/>
  <c r="N807" i="3" s="1"/>
  <c r="G808" i="3"/>
  <c r="N808" i="3" s="1"/>
  <c r="G809" i="3"/>
  <c r="N809" i="3" s="1"/>
  <c r="G810" i="3"/>
  <c r="N810" i="3" s="1"/>
  <c r="G811" i="3"/>
  <c r="N811" i="3" s="1"/>
  <c r="G812" i="3"/>
  <c r="N812" i="3" s="1"/>
  <c r="G813" i="3"/>
  <c r="N813" i="3" s="1"/>
  <c r="G814" i="3"/>
  <c r="N814" i="3" s="1"/>
  <c r="G815" i="3"/>
  <c r="N815" i="3" s="1"/>
  <c r="G816" i="3"/>
  <c r="N816" i="3" s="1"/>
  <c r="G817" i="3"/>
  <c r="N817" i="3" s="1"/>
  <c r="G818" i="3"/>
  <c r="N818" i="3" s="1"/>
  <c r="G819" i="3"/>
  <c r="N819" i="3" s="1"/>
  <c r="G820" i="3"/>
  <c r="N820" i="3" s="1"/>
  <c r="G821" i="3"/>
  <c r="N821" i="3" s="1"/>
  <c r="G822" i="3"/>
  <c r="N822" i="3" s="1"/>
  <c r="G823" i="3"/>
  <c r="N823" i="3" s="1"/>
  <c r="G824" i="3"/>
  <c r="N824" i="3" s="1"/>
  <c r="G825" i="3"/>
  <c r="N825" i="3" s="1"/>
  <c r="G826" i="3"/>
  <c r="N826" i="3" s="1"/>
  <c r="G827" i="3"/>
  <c r="N827" i="3" s="1"/>
  <c r="G828" i="3"/>
  <c r="N828" i="3" s="1"/>
  <c r="G829" i="3"/>
  <c r="N829" i="3" s="1"/>
  <c r="G830" i="3"/>
  <c r="N830" i="3" s="1"/>
  <c r="G831" i="3"/>
  <c r="N831" i="3" s="1"/>
  <c r="G832" i="3"/>
  <c r="N832" i="3" s="1"/>
  <c r="G833" i="3"/>
  <c r="N833" i="3" s="1"/>
  <c r="G834" i="3"/>
  <c r="N834" i="3" s="1"/>
  <c r="G835" i="3"/>
  <c r="N835" i="3" s="1"/>
  <c r="G836" i="3"/>
  <c r="N836" i="3" s="1"/>
  <c r="G837" i="3"/>
  <c r="N837" i="3" s="1"/>
  <c r="G838" i="3"/>
  <c r="N838" i="3" s="1"/>
  <c r="G839" i="3"/>
  <c r="N839" i="3" s="1"/>
  <c r="G840" i="3"/>
  <c r="N840" i="3" s="1"/>
  <c r="G841" i="3"/>
  <c r="N841" i="3" s="1"/>
  <c r="G842" i="3"/>
  <c r="N842" i="3" s="1"/>
  <c r="G843" i="3"/>
  <c r="N843" i="3" s="1"/>
  <c r="G844" i="3"/>
  <c r="N844" i="3" s="1"/>
  <c r="G845" i="3"/>
  <c r="N845" i="3" s="1"/>
  <c r="G846" i="3"/>
  <c r="N846" i="3" s="1"/>
  <c r="G847" i="3"/>
  <c r="N847" i="3" s="1"/>
  <c r="G848" i="3"/>
  <c r="N848" i="3" s="1"/>
  <c r="G849" i="3"/>
  <c r="N849" i="3" s="1"/>
  <c r="G850" i="3"/>
  <c r="N850" i="3" s="1"/>
  <c r="G851" i="3"/>
  <c r="N851" i="3" s="1"/>
  <c r="G852" i="3"/>
  <c r="N852" i="3" s="1"/>
  <c r="G853" i="3"/>
  <c r="N853" i="3" s="1"/>
  <c r="G854" i="3"/>
  <c r="N854" i="3" s="1"/>
  <c r="G855" i="3"/>
  <c r="N855" i="3" s="1"/>
  <c r="G856" i="3"/>
  <c r="N856" i="3" s="1"/>
  <c r="G857" i="3"/>
  <c r="N857" i="3" s="1"/>
  <c r="G858" i="3"/>
  <c r="N858" i="3" s="1"/>
  <c r="G859" i="3"/>
  <c r="N859" i="3" s="1"/>
  <c r="G860" i="3"/>
  <c r="N860" i="3" s="1"/>
  <c r="G861" i="3"/>
  <c r="N861" i="3" s="1"/>
  <c r="G862" i="3"/>
  <c r="N862" i="3" s="1"/>
  <c r="G863" i="3"/>
  <c r="N863" i="3" s="1"/>
  <c r="G864" i="3"/>
  <c r="N864" i="3" s="1"/>
  <c r="G865" i="3"/>
  <c r="N865" i="3" s="1"/>
  <c r="G866" i="3"/>
  <c r="N866" i="3" s="1"/>
  <c r="G867" i="3"/>
  <c r="N867" i="3" s="1"/>
  <c r="G868" i="3"/>
  <c r="N868" i="3" s="1"/>
  <c r="G869" i="3"/>
  <c r="N869" i="3" s="1"/>
  <c r="G870" i="3"/>
  <c r="N870" i="3" s="1"/>
  <c r="G871" i="3"/>
  <c r="N871" i="3" s="1"/>
  <c r="G872" i="3"/>
  <c r="N872" i="3" s="1"/>
  <c r="G873" i="3"/>
  <c r="N873" i="3" s="1"/>
  <c r="G874" i="3"/>
  <c r="N874" i="3" s="1"/>
  <c r="G875" i="3"/>
  <c r="N875" i="3" s="1"/>
  <c r="G876" i="3"/>
  <c r="N876" i="3" s="1"/>
  <c r="G877" i="3"/>
  <c r="N877" i="3" s="1"/>
  <c r="G878" i="3"/>
  <c r="N878" i="3" s="1"/>
  <c r="G879" i="3"/>
  <c r="N879" i="3" s="1"/>
  <c r="G880" i="3"/>
  <c r="N880" i="3" s="1"/>
  <c r="G881" i="3"/>
  <c r="N881" i="3" s="1"/>
  <c r="G882" i="3"/>
  <c r="N882" i="3" s="1"/>
  <c r="G883" i="3"/>
  <c r="N883" i="3" s="1"/>
  <c r="G884" i="3"/>
  <c r="N884" i="3" s="1"/>
  <c r="G885" i="3"/>
  <c r="N885" i="3" s="1"/>
  <c r="G886" i="3"/>
  <c r="N886" i="3" s="1"/>
  <c r="G887" i="3"/>
  <c r="N887" i="3" s="1"/>
  <c r="G888" i="3"/>
  <c r="N888" i="3" s="1"/>
  <c r="G889" i="3"/>
  <c r="N889" i="3" s="1"/>
  <c r="G890" i="3"/>
  <c r="N890" i="3" s="1"/>
  <c r="G891" i="3"/>
  <c r="N891" i="3" s="1"/>
  <c r="G892" i="3"/>
  <c r="N892" i="3" s="1"/>
  <c r="G893" i="3"/>
  <c r="N893" i="3" s="1"/>
  <c r="G894" i="3"/>
  <c r="N894" i="3" s="1"/>
  <c r="G895" i="3"/>
  <c r="N895" i="3" s="1"/>
  <c r="G896" i="3"/>
  <c r="N896" i="3" s="1"/>
  <c r="G897" i="3"/>
  <c r="N897" i="3" s="1"/>
  <c r="G898" i="3"/>
  <c r="N898" i="3" s="1"/>
  <c r="G899" i="3"/>
  <c r="N899" i="3" s="1"/>
  <c r="G900" i="3"/>
  <c r="N900" i="3" s="1"/>
  <c r="G901" i="3"/>
  <c r="N901" i="3" s="1"/>
  <c r="G902" i="3"/>
  <c r="N902" i="3" s="1"/>
  <c r="G903" i="3"/>
  <c r="N903" i="3" s="1"/>
  <c r="G904" i="3"/>
  <c r="N904" i="3" s="1"/>
  <c r="G905" i="3"/>
  <c r="N905" i="3" s="1"/>
  <c r="G906" i="3"/>
  <c r="N906" i="3" s="1"/>
  <c r="G907" i="3"/>
  <c r="N907" i="3" s="1"/>
  <c r="G908" i="3"/>
  <c r="N908" i="3" s="1"/>
  <c r="G909" i="3"/>
  <c r="N909" i="3" s="1"/>
  <c r="G910" i="3"/>
  <c r="N910" i="3" s="1"/>
  <c r="G911" i="3"/>
  <c r="N911" i="3" s="1"/>
  <c r="G912" i="3"/>
  <c r="N912" i="3" s="1"/>
  <c r="G913" i="3"/>
  <c r="N913" i="3" s="1"/>
  <c r="G914" i="3"/>
  <c r="N914" i="3" s="1"/>
  <c r="G915" i="3"/>
  <c r="N915" i="3" s="1"/>
  <c r="G916" i="3"/>
  <c r="N916" i="3" s="1"/>
  <c r="G917" i="3"/>
  <c r="N917" i="3" s="1"/>
  <c r="G918" i="3"/>
  <c r="N918" i="3" s="1"/>
  <c r="G919" i="3"/>
  <c r="N919" i="3" s="1"/>
  <c r="G920" i="3"/>
  <c r="N920" i="3" s="1"/>
  <c r="G921" i="3"/>
  <c r="N921" i="3" s="1"/>
  <c r="G922" i="3"/>
  <c r="N922" i="3" s="1"/>
  <c r="G923" i="3"/>
  <c r="N923" i="3" s="1"/>
  <c r="G924" i="3"/>
  <c r="N924" i="3" s="1"/>
  <c r="G925" i="3"/>
  <c r="N925" i="3" s="1"/>
  <c r="G926" i="3"/>
  <c r="N926" i="3" s="1"/>
  <c r="G927" i="3"/>
  <c r="N927" i="3" s="1"/>
  <c r="G928" i="3"/>
  <c r="N928" i="3" s="1"/>
  <c r="G929" i="3"/>
  <c r="N929" i="3" s="1"/>
  <c r="G930" i="3"/>
  <c r="N930" i="3" s="1"/>
  <c r="G931" i="3"/>
  <c r="N931" i="3" s="1"/>
  <c r="G932" i="3"/>
  <c r="N932" i="3" s="1"/>
  <c r="G933" i="3"/>
  <c r="N933" i="3" s="1"/>
  <c r="G934" i="3"/>
  <c r="N934" i="3" s="1"/>
  <c r="G935" i="3"/>
  <c r="N935" i="3" s="1"/>
  <c r="G936" i="3"/>
  <c r="N936" i="3" s="1"/>
  <c r="G937" i="3"/>
  <c r="N937" i="3" s="1"/>
  <c r="G938" i="3"/>
  <c r="N938" i="3" s="1"/>
  <c r="G939" i="3"/>
  <c r="N939" i="3" s="1"/>
  <c r="G940" i="3"/>
  <c r="N940" i="3" s="1"/>
  <c r="G941" i="3"/>
  <c r="N941" i="3" s="1"/>
  <c r="G942" i="3"/>
  <c r="N942" i="3" s="1"/>
  <c r="G943" i="3"/>
  <c r="N943" i="3" s="1"/>
  <c r="G944" i="3"/>
  <c r="N944" i="3" s="1"/>
  <c r="G945" i="3"/>
  <c r="N945" i="3" s="1"/>
  <c r="G946" i="3"/>
  <c r="N946" i="3" s="1"/>
  <c r="G947" i="3"/>
  <c r="N947" i="3" s="1"/>
  <c r="G948" i="3"/>
  <c r="N948" i="3" s="1"/>
  <c r="G949" i="3"/>
  <c r="N949" i="3" s="1"/>
  <c r="G950" i="3"/>
  <c r="N950" i="3" s="1"/>
  <c r="G951" i="3"/>
  <c r="N951" i="3" s="1"/>
  <c r="G952" i="3"/>
  <c r="N952" i="3" s="1"/>
  <c r="G953" i="3"/>
  <c r="N953" i="3" s="1"/>
  <c r="G954" i="3"/>
  <c r="N954" i="3" s="1"/>
  <c r="G955" i="3"/>
  <c r="N955" i="3" s="1"/>
  <c r="G956" i="3"/>
  <c r="N956" i="3" s="1"/>
  <c r="G957" i="3"/>
  <c r="N957" i="3" s="1"/>
  <c r="G958" i="3"/>
  <c r="N958" i="3" s="1"/>
  <c r="G959" i="3"/>
  <c r="N959" i="3" s="1"/>
  <c r="G960" i="3"/>
  <c r="N960" i="3" s="1"/>
  <c r="G961" i="3"/>
  <c r="N961" i="3" s="1"/>
  <c r="G962" i="3"/>
  <c r="N962" i="3" s="1"/>
  <c r="G963" i="3"/>
  <c r="N963" i="3" s="1"/>
  <c r="G964" i="3"/>
  <c r="N964" i="3" s="1"/>
  <c r="G965" i="3"/>
  <c r="N965" i="3" s="1"/>
  <c r="G966" i="3"/>
  <c r="N966" i="3" s="1"/>
  <c r="G967" i="3"/>
  <c r="N967" i="3" s="1"/>
  <c r="G968" i="3"/>
  <c r="N968" i="3" s="1"/>
  <c r="G969" i="3"/>
  <c r="N969" i="3" s="1"/>
  <c r="G970" i="3"/>
  <c r="N970" i="3" s="1"/>
  <c r="G971" i="3"/>
  <c r="N971" i="3" s="1"/>
  <c r="G972" i="3"/>
  <c r="N972" i="3" s="1"/>
  <c r="G973" i="3"/>
  <c r="N973" i="3" s="1"/>
  <c r="G974" i="3"/>
  <c r="N974" i="3" s="1"/>
  <c r="G975" i="3"/>
  <c r="N975" i="3" s="1"/>
  <c r="G976" i="3"/>
  <c r="N976" i="3" s="1"/>
  <c r="G977" i="3"/>
  <c r="N977" i="3" s="1"/>
  <c r="G978" i="3"/>
  <c r="N978" i="3" s="1"/>
  <c r="G979" i="3"/>
  <c r="N979" i="3" s="1"/>
  <c r="G980" i="3"/>
  <c r="N980" i="3" s="1"/>
  <c r="G981" i="3"/>
  <c r="N981" i="3" s="1"/>
  <c r="G982" i="3"/>
  <c r="N982" i="3" s="1"/>
  <c r="G983" i="3"/>
  <c r="N983" i="3" s="1"/>
  <c r="G984" i="3"/>
  <c r="N984" i="3" s="1"/>
  <c r="G985" i="3"/>
  <c r="N985" i="3" s="1"/>
  <c r="G986" i="3"/>
  <c r="N986" i="3" s="1"/>
  <c r="G987" i="3"/>
  <c r="N987" i="3" s="1"/>
  <c r="G988" i="3"/>
  <c r="N988" i="3" s="1"/>
  <c r="G989" i="3"/>
  <c r="N989" i="3" s="1"/>
  <c r="G990" i="3"/>
  <c r="N990" i="3" s="1"/>
  <c r="G991" i="3"/>
  <c r="N991" i="3" s="1"/>
  <c r="G992" i="3"/>
  <c r="N992" i="3" s="1"/>
  <c r="G993" i="3"/>
  <c r="N993" i="3" s="1"/>
  <c r="G994" i="3"/>
  <c r="N994" i="3" s="1"/>
  <c r="G995" i="3"/>
  <c r="N995" i="3" s="1"/>
  <c r="G996" i="3"/>
  <c r="N996" i="3" s="1"/>
  <c r="G997" i="3"/>
  <c r="N997" i="3" s="1"/>
  <c r="G998" i="3"/>
  <c r="N998" i="3" s="1"/>
  <c r="G999" i="3"/>
  <c r="N999" i="3" s="1"/>
  <c r="G1000" i="3"/>
  <c r="N1000" i="3" s="1"/>
  <c r="G6" i="3"/>
  <c r="N6" i="3" s="1"/>
  <c r="F6" i="3"/>
  <c r="D6" i="3"/>
  <c r="C7" i="3"/>
  <c r="C8" i="3"/>
  <c r="C9" i="3"/>
  <c r="C10" i="3"/>
  <c r="C11" i="3"/>
  <c r="C12" i="3"/>
  <c r="C13" i="3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C29" i="3"/>
  <c r="C30" i="3"/>
  <c r="C31" i="3"/>
  <c r="C32" i="3"/>
  <c r="C33" i="3"/>
  <c r="C34" i="3"/>
  <c r="C35" i="3"/>
  <c r="C36" i="3"/>
  <c r="C37" i="3"/>
  <c r="C38" i="3"/>
  <c r="C39" i="3"/>
  <c r="C40" i="3"/>
  <c r="C41" i="3"/>
  <c r="C42" i="3"/>
  <c r="C43" i="3"/>
  <c r="C44" i="3"/>
  <c r="C45" i="3"/>
  <c r="C46" i="3"/>
  <c r="C47" i="3"/>
  <c r="C48" i="3"/>
  <c r="C49" i="3"/>
  <c r="C50" i="3"/>
  <c r="C51" i="3"/>
  <c r="C52" i="3"/>
  <c r="C53" i="3"/>
  <c r="C54" i="3"/>
  <c r="C55" i="3"/>
  <c r="C56" i="3"/>
  <c r="C57" i="3"/>
  <c r="C58" i="3"/>
  <c r="C59" i="3"/>
  <c r="C60" i="3"/>
  <c r="C61" i="3"/>
  <c r="C62" i="3"/>
  <c r="C63" i="3"/>
  <c r="C64" i="3"/>
  <c r="C65" i="3"/>
  <c r="C66" i="3"/>
  <c r="C67" i="3"/>
  <c r="C68" i="3"/>
  <c r="C69" i="3"/>
  <c r="C70" i="3"/>
  <c r="C71" i="3"/>
  <c r="C72" i="3"/>
  <c r="C73" i="3"/>
  <c r="C74" i="3"/>
  <c r="C75" i="3"/>
  <c r="C76" i="3"/>
  <c r="C77" i="3"/>
  <c r="C78" i="3"/>
  <c r="C79" i="3"/>
  <c r="C80" i="3"/>
  <c r="C81" i="3"/>
  <c r="C82" i="3"/>
  <c r="C83" i="3"/>
  <c r="C84" i="3"/>
  <c r="C85" i="3"/>
  <c r="C86" i="3"/>
  <c r="C87" i="3"/>
  <c r="C88" i="3"/>
  <c r="C89" i="3"/>
  <c r="C90" i="3"/>
  <c r="C91" i="3"/>
  <c r="C92" i="3"/>
  <c r="C93" i="3"/>
  <c r="C94" i="3"/>
  <c r="C95" i="3"/>
  <c r="C96" i="3"/>
  <c r="C97" i="3"/>
  <c r="C98" i="3"/>
  <c r="C99" i="3"/>
  <c r="C100" i="3"/>
  <c r="C101" i="3"/>
  <c r="C102" i="3"/>
  <c r="C103" i="3"/>
  <c r="C104" i="3"/>
  <c r="C105" i="3"/>
  <c r="C106" i="3"/>
  <c r="C107" i="3"/>
  <c r="C108" i="3"/>
  <c r="C109" i="3"/>
  <c r="C110" i="3"/>
  <c r="C111" i="3"/>
  <c r="C112" i="3"/>
  <c r="C113" i="3"/>
  <c r="C114" i="3"/>
  <c r="C115" i="3"/>
  <c r="C116" i="3"/>
  <c r="C117" i="3"/>
  <c r="C118" i="3"/>
  <c r="C119" i="3"/>
  <c r="C120" i="3"/>
  <c r="C121" i="3"/>
  <c r="C122" i="3"/>
  <c r="C123" i="3"/>
  <c r="C124" i="3"/>
  <c r="C125" i="3"/>
  <c r="C126" i="3"/>
  <c r="C127" i="3"/>
  <c r="C128" i="3"/>
  <c r="C129" i="3"/>
  <c r="C130" i="3"/>
  <c r="C131" i="3"/>
  <c r="C132" i="3"/>
  <c r="C133" i="3"/>
  <c r="C134" i="3"/>
  <c r="C135" i="3"/>
  <c r="C136" i="3"/>
  <c r="C137" i="3"/>
  <c r="C138" i="3"/>
  <c r="C139" i="3"/>
  <c r="C140" i="3"/>
  <c r="C141" i="3"/>
  <c r="C142" i="3"/>
  <c r="C143" i="3"/>
  <c r="C144" i="3"/>
  <c r="C145" i="3"/>
  <c r="C146" i="3"/>
  <c r="C147" i="3"/>
  <c r="C148" i="3"/>
  <c r="C149" i="3"/>
  <c r="C150" i="3"/>
  <c r="C151" i="3"/>
  <c r="C152" i="3"/>
  <c r="C153" i="3"/>
  <c r="C154" i="3"/>
  <c r="C155" i="3"/>
  <c r="C156" i="3"/>
  <c r="C157" i="3"/>
  <c r="C158" i="3"/>
  <c r="C159" i="3"/>
  <c r="C160" i="3"/>
  <c r="C161" i="3"/>
  <c r="C162" i="3"/>
  <c r="C163" i="3"/>
  <c r="C164" i="3"/>
  <c r="C165" i="3"/>
  <c r="C166" i="3"/>
  <c r="C167" i="3"/>
  <c r="C168" i="3"/>
  <c r="C169" i="3"/>
  <c r="C170" i="3"/>
  <c r="C171" i="3"/>
  <c r="C172" i="3"/>
  <c r="C173" i="3"/>
  <c r="C174" i="3"/>
  <c r="C175" i="3"/>
  <c r="C176" i="3"/>
  <c r="C177" i="3"/>
  <c r="C178" i="3"/>
  <c r="C179" i="3"/>
  <c r="C180" i="3"/>
  <c r="C181" i="3"/>
  <c r="C182" i="3"/>
  <c r="C183" i="3"/>
  <c r="C184" i="3"/>
  <c r="C185" i="3"/>
  <c r="C186" i="3"/>
  <c r="C187" i="3"/>
  <c r="C188" i="3"/>
  <c r="C189" i="3"/>
  <c r="C190" i="3"/>
  <c r="C191" i="3"/>
  <c r="C192" i="3"/>
  <c r="C193" i="3"/>
  <c r="C194" i="3"/>
  <c r="C195" i="3"/>
  <c r="C196" i="3"/>
  <c r="C197" i="3"/>
  <c r="C198" i="3"/>
  <c r="C199" i="3"/>
  <c r="C200" i="3"/>
  <c r="C201" i="3"/>
  <c r="C202" i="3"/>
  <c r="C203" i="3"/>
  <c r="C204" i="3"/>
  <c r="C205" i="3"/>
  <c r="C206" i="3"/>
  <c r="C207" i="3"/>
  <c r="C208" i="3"/>
  <c r="C209" i="3"/>
  <c r="C210" i="3"/>
  <c r="C211" i="3"/>
  <c r="C212" i="3"/>
  <c r="C213" i="3"/>
  <c r="C214" i="3"/>
  <c r="C215" i="3"/>
  <c r="C216" i="3"/>
  <c r="C217" i="3"/>
  <c r="C218" i="3"/>
  <c r="C219" i="3"/>
  <c r="C220" i="3"/>
  <c r="C221" i="3"/>
  <c r="C222" i="3"/>
  <c r="C223" i="3"/>
  <c r="C224" i="3"/>
  <c r="C225" i="3"/>
  <c r="C226" i="3"/>
  <c r="C227" i="3"/>
  <c r="C228" i="3"/>
  <c r="C229" i="3"/>
  <c r="C230" i="3"/>
  <c r="C231" i="3"/>
  <c r="C232" i="3"/>
  <c r="C233" i="3"/>
  <c r="C234" i="3"/>
  <c r="C235" i="3"/>
  <c r="C236" i="3"/>
  <c r="C237" i="3"/>
  <c r="C238" i="3"/>
  <c r="C239" i="3"/>
  <c r="C240" i="3"/>
  <c r="C241" i="3"/>
  <c r="C242" i="3"/>
  <c r="C243" i="3"/>
  <c r="C244" i="3"/>
  <c r="C245" i="3"/>
  <c r="C246" i="3"/>
  <c r="C247" i="3"/>
  <c r="C248" i="3"/>
  <c r="C249" i="3"/>
  <c r="C250" i="3"/>
  <c r="C251" i="3"/>
  <c r="C252" i="3"/>
  <c r="C253" i="3"/>
  <c r="C254" i="3"/>
  <c r="C255" i="3"/>
  <c r="C256" i="3"/>
  <c r="C257" i="3"/>
  <c r="C258" i="3"/>
  <c r="C259" i="3"/>
  <c r="C260" i="3"/>
  <c r="C261" i="3"/>
  <c r="C262" i="3"/>
  <c r="C263" i="3"/>
  <c r="C264" i="3"/>
  <c r="C265" i="3"/>
  <c r="C266" i="3"/>
  <c r="C267" i="3"/>
  <c r="C268" i="3"/>
  <c r="C269" i="3"/>
  <c r="C270" i="3"/>
  <c r="C271" i="3"/>
  <c r="C272" i="3"/>
  <c r="C273" i="3"/>
  <c r="C274" i="3"/>
  <c r="C275" i="3"/>
  <c r="C276" i="3"/>
  <c r="C277" i="3"/>
  <c r="C278" i="3"/>
  <c r="C279" i="3"/>
  <c r="C280" i="3"/>
  <c r="C281" i="3"/>
  <c r="C282" i="3"/>
  <c r="C283" i="3"/>
  <c r="C284" i="3"/>
  <c r="C285" i="3"/>
  <c r="C286" i="3"/>
  <c r="C287" i="3"/>
  <c r="C288" i="3"/>
  <c r="C289" i="3"/>
  <c r="C290" i="3"/>
  <c r="C291" i="3"/>
  <c r="C292" i="3"/>
  <c r="C293" i="3"/>
  <c r="C294" i="3"/>
  <c r="C295" i="3"/>
  <c r="C296" i="3"/>
  <c r="C297" i="3"/>
  <c r="C298" i="3"/>
  <c r="C299" i="3"/>
  <c r="C300" i="3"/>
  <c r="C301" i="3"/>
  <c r="C302" i="3"/>
  <c r="C303" i="3"/>
  <c r="C304" i="3"/>
  <c r="C305" i="3"/>
  <c r="C306" i="3"/>
  <c r="C307" i="3"/>
  <c r="C308" i="3"/>
  <c r="C309" i="3"/>
  <c r="C310" i="3"/>
  <c r="C311" i="3"/>
  <c r="C312" i="3"/>
  <c r="C313" i="3"/>
  <c r="C314" i="3"/>
  <c r="C315" i="3"/>
  <c r="C316" i="3"/>
  <c r="C317" i="3"/>
  <c r="C318" i="3"/>
  <c r="C319" i="3"/>
  <c r="C320" i="3"/>
  <c r="C321" i="3"/>
  <c r="C322" i="3"/>
  <c r="C323" i="3"/>
  <c r="C324" i="3"/>
  <c r="C325" i="3"/>
  <c r="C326" i="3"/>
  <c r="C327" i="3"/>
  <c r="C328" i="3"/>
  <c r="C329" i="3"/>
  <c r="C330" i="3"/>
  <c r="C331" i="3"/>
  <c r="C332" i="3"/>
  <c r="C333" i="3"/>
  <c r="C334" i="3"/>
  <c r="C335" i="3"/>
  <c r="C336" i="3"/>
  <c r="C337" i="3"/>
  <c r="C338" i="3"/>
  <c r="C339" i="3"/>
  <c r="C340" i="3"/>
  <c r="C341" i="3"/>
  <c r="C342" i="3"/>
  <c r="C343" i="3"/>
  <c r="C344" i="3"/>
  <c r="C345" i="3"/>
  <c r="C346" i="3"/>
  <c r="C347" i="3"/>
  <c r="C348" i="3"/>
  <c r="C349" i="3"/>
  <c r="C350" i="3"/>
  <c r="C351" i="3"/>
  <c r="C352" i="3"/>
  <c r="C353" i="3"/>
  <c r="C354" i="3"/>
  <c r="C355" i="3"/>
  <c r="C356" i="3"/>
  <c r="C357" i="3"/>
  <c r="C358" i="3"/>
  <c r="C359" i="3"/>
  <c r="C360" i="3"/>
  <c r="C361" i="3"/>
  <c r="C362" i="3"/>
  <c r="C363" i="3"/>
  <c r="C364" i="3"/>
  <c r="C365" i="3"/>
  <c r="C366" i="3"/>
  <c r="C367" i="3"/>
  <c r="C368" i="3"/>
  <c r="C369" i="3"/>
  <c r="C370" i="3"/>
  <c r="C371" i="3"/>
  <c r="C372" i="3"/>
  <c r="C373" i="3"/>
  <c r="C374" i="3"/>
  <c r="C375" i="3"/>
  <c r="C376" i="3"/>
  <c r="C377" i="3"/>
  <c r="C378" i="3"/>
  <c r="C379" i="3"/>
  <c r="C380" i="3"/>
  <c r="C381" i="3"/>
  <c r="C382" i="3"/>
  <c r="C383" i="3"/>
  <c r="C384" i="3"/>
  <c r="C385" i="3"/>
  <c r="C386" i="3"/>
  <c r="C387" i="3"/>
  <c r="C388" i="3"/>
  <c r="C389" i="3"/>
  <c r="C390" i="3"/>
  <c r="C391" i="3"/>
  <c r="C392" i="3"/>
  <c r="C393" i="3"/>
  <c r="C394" i="3"/>
  <c r="C395" i="3"/>
  <c r="C396" i="3"/>
  <c r="C397" i="3"/>
  <c r="C398" i="3"/>
  <c r="C399" i="3"/>
  <c r="C400" i="3"/>
  <c r="C401" i="3"/>
  <c r="C402" i="3"/>
  <c r="C403" i="3"/>
  <c r="C404" i="3"/>
  <c r="C405" i="3"/>
  <c r="C406" i="3"/>
  <c r="C407" i="3"/>
  <c r="C408" i="3"/>
  <c r="C409" i="3"/>
  <c r="C410" i="3"/>
  <c r="C411" i="3"/>
  <c r="C412" i="3"/>
  <c r="C413" i="3"/>
  <c r="C414" i="3"/>
  <c r="C415" i="3"/>
  <c r="C416" i="3"/>
  <c r="C417" i="3"/>
  <c r="C418" i="3"/>
  <c r="C419" i="3"/>
  <c r="C420" i="3"/>
  <c r="C421" i="3"/>
  <c r="C422" i="3"/>
  <c r="C423" i="3"/>
  <c r="C424" i="3"/>
  <c r="C425" i="3"/>
  <c r="C426" i="3"/>
  <c r="C427" i="3"/>
  <c r="C428" i="3"/>
  <c r="C429" i="3"/>
  <c r="C430" i="3"/>
  <c r="C431" i="3"/>
  <c r="C432" i="3"/>
  <c r="C433" i="3"/>
  <c r="C434" i="3"/>
  <c r="C435" i="3"/>
  <c r="C436" i="3"/>
  <c r="C437" i="3"/>
  <c r="C438" i="3"/>
  <c r="C439" i="3"/>
  <c r="C440" i="3"/>
  <c r="C441" i="3"/>
  <c r="C442" i="3"/>
  <c r="C443" i="3"/>
  <c r="C444" i="3"/>
  <c r="C445" i="3"/>
  <c r="C446" i="3"/>
  <c r="C447" i="3"/>
  <c r="C448" i="3"/>
  <c r="C449" i="3"/>
  <c r="C450" i="3"/>
  <c r="C451" i="3"/>
  <c r="C452" i="3"/>
  <c r="C453" i="3"/>
  <c r="C454" i="3"/>
  <c r="C455" i="3"/>
  <c r="C456" i="3"/>
  <c r="C457" i="3"/>
  <c r="C458" i="3"/>
  <c r="C459" i="3"/>
  <c r="C460" i="3"/>
  <c r="C461" i="3"/>
  <c r="C462" i="3"/>
  <c r="C463" i="3"/>
  <c r="C464" i="3"/>
  <c r="C465" i="3"/>
  <c r="C466" i="3"/>
  <c r="C467" i="3"/>
  <c r="C468" i="3"/>
  <c r="C469" i="3"/>
  <c r="C470" i="3"/>
  <c r="C471" i="3"/>
  <c r="C472" i="3"/>
  <c r="C473" i="3"/>
  <c r="C474" i="3"/>
  <c r="C475" i="3"/>
  <c r="C476" i="3"/>
  <c r="C477" i="3"/>
  <c r="C478" i="3"/>
  <c r="C479" i="3"/>
  <c r="C480" i="3"/>
  <c r="C481" i="3"/>
  <c r="C482" i="3"/>
  <c r="C483" i="3"/>
  <c r="C484" i="3"/>
  <c r="C485" i="3"/>
  <c r="C486" i="3"/>
  <c r="C487" i="3"/>
  <c r="C488" i="3"/>
  <c r="C489" i="3"/>
  <c r="C490" i="3"/>
  <c r="C491" i="3"/>
  <c r="C492" i="3"/>
  <c r="C493" i="3"/>
  <c r="C494" i="3"/>
  <c r="C495" i="3"/>
  <c r="C496" i="3"/>
  <c r="C497" i="3"/>
  <c r="C498" i="3"/>
  <c r="C499" i="3"/>
  <c r="C500" i="3"/>
  <c r="C501" i="3"/>
  <c r="C502" i="3"/>
  <c r="C503" i="3"/>
  <c r="C504" i="3"/>
  <c r="C505" i="3"/>
  <c r="C506" i="3"/>
  <c r="C507" i="3"/>
  <c r="C508" i="3"/>
  <c r="C509" i="3"/>
  <c r="C510" i="3"/>
  <c r="C511" i="3"/>
  <c r="C512" i="3"/>
  <c r="C513" i="3"/>
  <c r="C514" i="3"/>
  <c r="C515" i="3"/>
  <c r="C516" i="3"/>
  <c r="C517" i="3"/>
  <c r="C518" i="3"/>
  <c r="C519" i="3"/>
  <c r="C520" i="3"/>
  <c r="C521" i="3"/>
  <c r="C522" i="3"/>
  <c r="C523" i="3"/>
  <c r="C524" i="3"/>
  <c r="C525" i="3"/>
  <c r="C526" i="3"/>
  <c r="C527" i="3"/>
  <c r="C528" i="3"/>
  <c r="C529" i="3"/>
  <c r="C530" i="3"/>
  <c r="C531" i="3"/>
  <c r="C532" i="3"/>
  <c r="C533" i="3"/>
  <c r="C534" i="3"/>
  <c r="C535" i="3"/>
  <c r="C536" i="3"/>
  <c r="C537" i="3"/>
  <c r="C538" i="3"/>
  <c r="C539" i="3"/>
  <c r="C540" i="3"/>
  <c r="C541" i="3"/>
  <c r="C542" i="3"/>
  <c r="C543" i="3"/>
  <c r="C544" i="3"/>
  <c r="C545" i="3"/>
  <c r="C546" i="3"/>
  <c r="C547" i="3"/>
  <c r="C548" i="3"/>
  <c r="C549" i="3"/>
  <c r="C550" i="3"/>
  <c r="C551" i="3"/>
  <c r="C552" i="3"/>
  <c r="C553" i="3"/>
  <c r="C554" i="3"/>
  <c r="C555" i="3"/>
  <c r="C556" i="3"/>
  <c r="C557" i="3"/>
  <c r="C558" i="3"/>
  <c r="C559" i="3"/>
  <c r="C560" i="3"/>
  <c r="C561" i="3"/>
  <c r="C562" i="3"/>
  <c r="C563" i="3"/>
  <c r="C564" i="3"/>
  <c r="C565" i="3"/>
  <c r="C566" i="3"/>
  <c r="C567" i="3"/>
  <c r="C568" i="3"/>
  <c r="C569" i="3"/>
  <c r="C570" i="3"/>
  <c r="C571" i="3"/>
  <c r="C572" i="3"/>
  <c r="C573" i="3"/>
  <c r="C574" i="3"/>
  <c r="C575" i="3"/>
  <c r="C576" i="3"/>
  <c r="C577" i="3"/>
  <c r="C578" i="3"/>
  <c r="C579" i="3"/>
  <c r="C580" i="3"/>
  <c r="C581" i="3"/>
  <c r="C582" i="3"/>
  <c r="C583" i="3"/>
  <c r="C584" i="3"/>
  <c r="C585" i="3"/>
  <c r="C586" i="3"/>
  <c r="C587" i="3"/>
  <c r="C588" i="3"/>
  <c r="C589" i="3"/>
  <c r="C590" i="3"/>
  <c r="C591" i="3"/>
  <c r="C592" i="3"/>
  <c r="C593" i="3"/>
  <c r="C594" i="3"/>
  <c r="C595" i="3"/>
  <c r="C596" i="3"/>
  <c r="C597" i="3"/>
  <c r="C598" i="3"/>
  <c r="C599" i="3"/>
  <c r="C600" i="3"/>
  <c r="C601" i="3"/>
  <c r="C602" i="3"/>
  <c r="C603" i="3"/>
  <c r="C604" i="3"/>
  <c r="C605" i="3"/>
  <c r="C606" i="3"/>
  <c r="C607" i="3"/>
  <c r="C608" i="3"/>
  <c r="C609" i="3"/>
  <c r="C610" i="3"/>
  <c r="C611" i="3"/>
  <c r="C612" i="3"/>
  <c r="C613" i="3"/>
  <c r="C614" i="3"/>
  <c r="C615" i="3"/>
  <c r="C616" i="3"/>
  <c r="C617" i="3"/>
  <c r="C618" i="3"/>
  <c r="C619" i="3"/>
  <c r="C620" i="3"/>
  <c r="C621" i="3"/>
  <c r="C622" i="3"/>
  <c r="C623" i="3"/>
  <c r="C624" i="3"/>
  <c r="C625" i="3"/>
  <c r="C626" i="3"/>
  <c r="C627" i="3"/>
  <c r="C628" i="3"/>
  <c r="C629" i="3"/>
  <c r="C630" i="3"/>
  <c r="C631" i="3"/>
  <c r="C632" i="3"/>
  <c r="C633" i="3"/>
  <c r="C634" i="3"/>
  <c r="C635" i="3"/>
  <c r="C636" i="3"/>
  <c r="C637" i="3"/>
  <c r="C638" i="3"/>
  <c r="C639" i="3"/>
  <c r="C640" i="3"/>
  <c r="C641" i="3"/>
  <c r="C642" i="3"/>
  <c r="C643" i="3"/>
  <c r="C644" i="3"/>
  <c r="C645" i="3"/>
  <c r="C646" i="3"/>
  <c r="C647" i="3"/>
  <c r="C648" i="3"/>
  <c r="C649" i="3"/>
  <c r="C650" i="3"/>
  <c r="C651" i="3"/>
  <c r="C652" i="3"/>
  <c r="C653" i="3"/>
  <c r="C654" i="3"/>
  <c r="C655" i="3"/>
  <c r="C656" i="3"/>
  <c r="C657" i="3"/>
  <c r="C658" i="3"/>
  <c r="C659" i="3"/>
  <c r="C660" i="3"/>
  <c r="C661" i="3"/>
  <c r="C662" i="3"/>
  <c r="C663" i="3"/>
  <c r="C664" i="3"/>
  <c r="C665" i="3"/>
  <c r="C666" i="3"/>
  <c r="C667" i="3"/>
  <c r="C668" i="3"/>
  <c r="C669" i="3"/>
  <c r="C670" i="3"/>
  <c r="C671" i="3"/>
  <c r="C672" i="3"/>
  <c r="C673" i="3"/>
  <c r="C674" i="3"/>
  <c r="C675" i="3"/>
  <c r="C676" i="3"/>
  <c r="C677" i="3"/>
  <c r="C678" i="3"/>
  <c r="C679" i="3"/>
  <c r="C680" i="3"/>
  <c r="C681" i="3"/>
  <c r="C682" i="3"/>
  <c r="C683" i="3"/>
  <c r="C684" i="3"/>
  <c r="C685" i="3"/>
  <c r="C686" i="3"/>
  <c r="C687" i="3"/>
  <c r="C688" i="3"/>
  <c r="C689" i="3"/>
  <c r="C690" i="3"/>
  <c r="C691" i="3"/>
  <c r="C692" i="3"/>
  <c r="C693" i="3"/>
  <c r="C694" i="3"/>
  <c r="C695" i="3"/>
  <c r="C696" i="3"/>
  <c r="C697" i="3"/>
  <c r="C698" i="3"/>
  <c r="C699" i="3"/>
  <c r="C700" i="3"/>
  <c r="C701" i="3"/>
  <c r="C702" i="3"/>
  <c r="C703" i="3"/>
  <c r="C704" i="3"/>
  <c r="C705" i="3"/>
  <c r="C706" i="3"/>
  <c r="C707" i="3"/>
  <c r="C708" i="3"/>
  <c r="C709" i="3"/>
  <c r="C710" i="3"/>
  <c r="C711" i="3"/>
  <c r="C712" i="3"/>
  <c r="C713" i="3"/>
  <c r="C714" i="3"/>
  <c r="C715" i="3"/>
  <c r="C716" i="3"/>
  <c r="C717" i="3"/>
  <c r="C718" i="3"/>
  <c r="C719" i="3"/>
  <c r="C720" i="3"/>
  <c r="C721" i="3"/>
  <c r="C722" i="3"/>
  <c r="C723" i="3"/>
  <c r="C724" i="3"/>
  <c r="C725" i="3"/>
  <c r="C726" i="3"/>
  <c r="C727" i="3"/>
  <c r="C728" i="3"/>
  <c r="C729" i="3"/>
  <c r="C730" i="3"/>
  <c r="C731" i="3"/>
  <c r="C732" i="3"/>
  <c r="C733" i="3"/>
  <c r="C734" i="3"/>
  <c r="C735" i="3"/>
  <c r="C736" i="3"/>
  <c r="C737" i="3"/>
  <c r="C738" i="3"/>
  <c r="C739" i="3"/>
  <c r="C740" i="3"/>
  <c r="C741" i="3"/>
  <c r="C742" i="3"/>
  <c r="C743" i="3"/>
  <c r="C744" i="3"/>
  <c r="C745" i="3"/>
  <c r="C746" i="3"/>
  <c r="C747" i="3"/>
  <c r="C748" i="3"/>
  <c r="C749" i="3"/>
  <c r="C750" i="3"/>
  <c r="C751" i="3"/>
  <c r="C752" i="3"/>
  <c r="C753" i="3"/>
  <c r="C754" i="3"/>
  <c r="C755" i="3"/>
  <c r="C756" i="3"/>
  <c r="C757" i="3"/>
  <c r="C758" i="3"/>
  <c r="C759" i="3"/>
  <c r="C760" i="3"/>
  <c r="C761" i="3"/>
  <c r="C762" i="3"/>
  <c r="C763" i="3"/>
  <c r="C764" i="3"/>
  <c r="C765" i="3"/>
  <c r="C766" i="3"/>
  <c r="C767" i="3"/>
  <c r="C768" i="3"/>
  <c r="C769" i="3"/>
  <c r="C770" i="3"/>
  <c r="C771" i="3"/>
  <c r="C772" i="3"/>
  <c r="C773" i="3"/>
  <c r="C774" i="3"/>
  <c r="C775" i="3"/>
  <c r="C776" i="3"/>
  <c r="C777" i="3"/>
  <c r="C778" i="3"/>
  <c r="C779" i="3"/>
  <c r="C780" i="3"/>
  <c r="C781" i="3"/>
  <c r="C782" i="3"/>
  <c r="C783" i="3"/>
  <c r="C784" i="3"/>
  <c r="C785" i="3"/>
  <c r="C786" i="3"/>
  <c r="C787" i="3"/>
  <c r="C788" i="3"/>
  <c r="C789" i="3"/>
  <c r="C790" i="3"/>
  <c r="C791" i="3"/>
  <c r="C792" i="3"/>
  <c r="C793" i="3"/>
  <c r="C794" i="3"/>
  <c r="C795" i="3"/>
  <c r="C796" i="3"/>
  <c r="C797" i="3"/>
  <c r="C798" i="3"/>
  <c r="C799" i="3"/>
  <c r="C800" i="3"/>
  <c r="C801" i="3"/>
  <c r="C802" i="3"/>
  <c r="C803" i="3"/>
  <c r="C804" i="3"/>
  <c r="C805" i="3"/>
  <c r="C806" i="3"/>
  <c r="C807" i="3"/>
  <c r="C808" i="3"/>
  <c r="C809" i="3"/>
  <c r="C810" i="3"/>
  <c r="C811" i="3"/>
  <c r="C812" i="3"/>
  <c r="C813" i="3"/>
  <c r="C814" i="3"/>
  <c r="C815" i="3"/>
  <c r="C816" i="3"/>
  <c r="C817" i="3"/>
  <c r="C818" i="3"/>
  <c r="C819" i="3"/>
  <c r="C820" i="3"/>
  <c r="C821" i="3"/>
  <c r="C822" i="3"/>
  <c r="C823" i="3"/>
  <c r="C824" i="3"/>
  <c r="C825" i="3"/>
  <c r="C826" i="3"/>
  <c r="C827" i="3"/>
  <c r="C828" i="3"/>
  <c r="C829" i="3"/>
  <c r="C830" i="3"/>
  <c r="C831" i="3"/>
  <c r="C832" i="3"/>
  <c r="C833" i="3"/>
  <c r="C834" i="3"/>
  <c r="C835" i="3"/>
  <c r="C836" i="3"/>
  <c r="C837" i="3"/>
  <c r="C838" i="3"/>
  <c r="C839" i="3"/>
  <c r="C840" i="3"/>
  <c r="C841" i="3"/>
  <c r="C842" i="3"/>
  <c r="C843" i="3"/>
  <c r="C844" i="3"/>
  <c r="C845" i="3"/>
  <c r="C846" i="3"/>
  <c r="C847" i="3"/>
  <c r="C848" i="3"/>
  <c r="C849" i="3"/>
  <c r="C850" i="3"/>
  <c r="C851" i="3"/>
  <c r="C852" i="3"/>
  <c r="C853" i="3"/>
  <c r="C854" i="3"/>
  <c r="C855" i="3"/>
  <c r="C856" i="3"/>
  <c r="C857" i="3"/>
  <c r="C858" i="3"/>
  <c r="C859" i="3"/>
  <c r="C860" i="3"/>
  <c r="C861" i="3"/>
  <c r="C862" i="3"/>
  <c r="C863" i="3"/>
  <c r="C864" i="3"/>
  <c r="C865" i="3"/>
  <c r="C866" i="3"/>
  <c r="C867" i="3"/>
  <c r="C868" i="3"/>
  <c r="C869" i="3"/>
  <c r="C870" i="3"/>
  <c r="C871" i="3"/>
  <c r="C872" i="3"/>
  <c r="C873" i="3"/>
  <c r="C874" i="3"/>
  <c r="C875" i="3"/>
  <c r="C876" i="3"/>
  <c r="C877" i="3"/>
  <c r="C878" i="3"/>
  <c r="C879" i="3"/>
  <c r="C880" i="3"/>
  <c r="C881" i="3"/>
  <c r="C882" i="3"/>
  <c r="C883" i="3"/>
  <c r="C884" i="3"/>
  <c r="C885" i="3"/>
  <c r="C886" i="3"/>
  <c r="C887" i="3"/>
  <c r="C888" i="3"/>
  <c r="C889" i="3"/>
  <c r="C890" i="3"/>
  <c r="C891" i="3"/>
  <c r="C892" i="3"/>
  <c r="C893" i="3"/>
  <c r="C894" i="3"/>
  <c r="C895" i="3"/>
  <c r="C896" i="3"/>
  <c r="C897" i="3"/>
  <c r="C898" i="3"/>
  <c r="C899" i="3"/>
  <c r="C900" i="3"/>
  <c r="C901" i="3"/>
  <c r="C902" i="3"/>
  <c r="C903" i="3"/>
  <c r="C904" i="3"/>
  <c r="C905" i="3"/>
  <c r="C906" i="3"/>
  <c r="C907" i="3"/>
  <c r="C908" i="3"/>
  <c r="C909" i="3"/>
  <c r="C910" i="3"/>
  <c r="C911" i="3"/>
  <c r="C912" i="3"/>
  <c r="C913" i="3"/>
  <c r="C914" i="3"/>
  <c r="C915" i="3"/>
  <c r="C916" i="3"/>
  <c r="C917" i="3"/>
  <c r="C918" i="3"/>
  <c r="C919" i="3"/>
  <c r="C920" i="3"/>
  <c r="C921" i="3"/>
  <c r="C922" i="3"/>
  <c r="C923" i="3"/>
  <c r="C924" i="3"/>
  <c r="C925" i="3"/>
  <c r="C926" i="3"/>
  <c r="C927" i="3"/>
  <c r="C928" i="3"/>
  <c r="C929" i="3"/>
  <c r="C930" i="3"/>
  <c r="C931" i="3"/>
  <c r="C932" i="3"/>
  <c r="C933" i="3"/>
  <c r="C934" i="3"/>
  <c r="C935" i="3"/>
  <c r="C936" i="3"/>
  <c r="C937" i="3"/>
  <c r="C938" i="3"/>
  <c r="C939" i="3"/>
  <c r="C940" i="3"/>
  <c r="C941" i="3"/>
  <c r="C942" i="3"/>
  <c r="C943" i="3"/>
  <c r="C944" i="3"/>
  <c r="C945" i="3"/>
  <c r="C946" i="3"/>
  <c r="C947" i="3"/>
  <c r="C948" i="3"/>
  <c r="C949" i="3"/>
  <c r="C950" i="3"/>
  <c r="C951" i="3"/>
  <c r="C952" i="3"/>
  <c r="C953" i="3"/>
  <c r="C954" i="3"/>
  <c r="C955" i="3"/>
  <c r="C956" i="3"/>
  <c r="C957" i="3"/>
  <c r="C958" i="3"/>
  <c r="C959" i="3"/>
  <c r="C960" i="3"/>
  <c r="C961" i="3"/>
  <c r="C962" i="3"/>
  <c r="C963" i="3"/>
  <c r="C964" i="3"/>
  <c r="C965" i="3"/>
  <c r="C966" i="3"/>
  <c r="C967" i="3"/>
  <c r="C968" i="3"/>
  <c r="C969" i="3"/>
  <c r="C970" i="3"/>
  <c r="C971" i="3"/>
  <c r="C972" i="3"/>
  <c r="C973" i="3"/>
  <c r="C974" i="3"/>
  <c r="C975" i="3"/>
  <c r="C976" i="3"/>
  <c r="C977" i="3"/>
  <c r="C978" i="3"/>
  <c r="C979" i="3"/>
  <c r="C980" i="3"/>
  <c r="C981" i="3"/>
  <c r="C982" i="3"/>
  <c r="C983" i="3"/>
  <c r="C984" i="3"/>
  <c r="C985" i="3"/>
  <c r="C986" i="3"/>
  <c r="C987" i="3"/>
  <c r="C988" i="3"/>
  <c r="C989" i="3"/>
  <c r="C990" i="3"/>
  <c r="C991" i="3"/>
  <c r="C992" i="3"/>
  <c r="C993" i="3"/>
  <c r="C994" i="3"/>
  <c r="C995" i="3"/>
  <c r="C996" i="3"/>
  <c r="C997" i="3"/>
  <c r="C998" i="3"/>
  <c r="C999" i="3"/>
  <c r="C1000" i="3"/>
  <c r="C6" i="3"/>
  <c r="B275" i="3"/>
  <c r="B276" i="3"/>
  <c r="B277" i="3"/>
  <c r="B278" i="3"/>
  <c r="B279" i="3"/>
  <c r="B280" i="3"/>
  <c r="B281" i="3"/>
  <c r="B282" i="3"/>
  <c r="B283" i="3"/>
  <c r="B284" i="3"/>
  <c r="B285" i="3"/>
  <c r="B286" i="3"/>
  <c r="B287" i="3"/>
  <c r="B288" i="3"/>
  <c r="B289" i="3"/>
  <c r="B290" i="3"/>
  <c r="B291" i="3"/>
  <c r="B292" i="3"/>
  <c r="B293" i="3"/>
  <c r="B294" i="3"/>
  <c r="B295" i="3"/>
  <c r="B296" i="3"/>
  <c r="B297" i="3"/>
  <c r="B298" i="3"/>
  <c r="B299" i="3"/>
  <c r="B300" i="3"/>
  <c r="B301" i="3"/>
  <c r="B302" i="3"/>
  <c r="B303" i="3"/>
  <c r="B304" i="3"/>
  <c r="B305" i="3"/>
  <c r="B306" i="3"/>
  <c r="B307" i="3"/>
  <c r="B308" i="3"/>
  <c r="B309" i="3"/>
  <c r="B310" i="3"/>
  <c r="B311" i="3"/>
  <c r="B312" i="3"/>
  <c r="B313" i="3"/>
  <c r="B314" i="3"/>
  <c r="B315" i="3"/>
  <c r="B316" i="3"/>
  <c r="B317" i="3"/>
  <c r="B318" i="3"/>
  <c r="B319" i="3"/>
  <c r="B320" i="3"/>
  <c r="B321" i="3"/>
  <c r="B322" i="3"/>
  <c r="B323" i="3"/>
  <c r="B324" i="3"/>
  <c r="B325" i="3"/>
  <c r="B326" i="3"/>
  <c r="B327" i="3"/>
  <c r="B328" i="3"/>
  <c r="B329" i="3"/>
  <c r="B330" i="3"/>
  <c r="B331" i="3"/>
  <c r="B332" i="3"/>
  <c r="B333" i="3"/>
  <c r="B334" i="3"/>
  <c r="B335" i="3"/>
  <c r="B336" i="3"/>
  <c r="B337" i="3"/>
  <c r="B338" i="3"/>
  <c r="B339" i="3"/>
  <c r="B340" i="3"/>
  <c r="B341" i="3"/>
  <c r="B342" i="3"/>
  <c r="B343" i="3"/>
  <c r="B344" i="3"/>
  <c r="B345" i="3"/>
  <c r="B346" i="3"/>
  <c r="B347" i="3"/>
  <c r="B348" i="3"/>
  <c r="B349" i="3"/>
  <c r="B350" i="3"/>
  <c r="B351" i="3"/>
  <c r="B352" i="3"/>
  <c r="B353" i="3"/>
  <c r="B354" i="3"/>
  <c r="B355" i="3"/>
  <c r="B356" i="3"/>
  <c r="B357" i="3"/>
  <c r="B358" i="3"/>
  <c r="B359" i="3"/>
  <c r="B360" i="3"/>
  <c r="B361" i="3"/>
  <c r="B362" i="3"/>
  <c r="B363" i="3"/>
  <c r="B364" i="3"/>
  <c r="B365" i="3"/>
  <c r="B366" i="3"/>
  <c r="B367" i="3"/>
  <c r="B368" i="3"/>
  <c r="B369" i="3"/>
  <c r="B370" i="3"/>
  <c r="B371" i="3"/>
  <c r="B372" i="3"/>
  <c r="B373" i="3"/>
  <c r="B374" i="3"/>
  <c r="B375" i="3"/>
  <c r="B376" i="3"/>
  <c r="B377" i="3"/>
  <c r="B378" i="3"/>
  <c r="B379" i="3"/>
  <c r="B380" i="3"/>
  <c r="B381" i="3"/>
  <c r="B382" i="3"/>
  <c r="B383" i="3"/>
  <c r="B384" i="3"/>
  <c r="B385" i="3"/>
  <c r="B386" i="3"/>
  <c r="B387" i="3"/>
  <c r="B388" i="3"/>
  <c r="B389" i="3"/>
  <c r="B390" i="3"/>
  <c r="B391" i="3"/>
  <c r="B392" i="3"/>
  <c r="B393" i="3"/>
  <c r="B394" i="3"/>
  <c r="B395" i="3"/>
  <c r="B396" i="3"/>
  <c r="B397" i="3"/>
  <c r="B398" i="3"/>
  <c r="B399" i="3"/>
  <c r="B400" i="3"/>
  <c r="B401" i="3"/>
  <c r="B402" i="3"/>
  <c r="B403" i="3"/>
  <c r="B404" i="3"/>
  <c r="B405" i="3"/>
  <c r="B406" i="3"/>
  <c r="B407" i="3"/>
  <c r="B408" i="3"/>
  <c r="B409" i="3"/>
  <c r="B410" i="3"/>
  <c r="B411" i="3"/>
  <c r="B412" i="3"/>
  <c r="B413" i="3"/>
  <c r="B414" i="3"/>
  <c r="B415" i="3"/>
  <c r="B416" i="3"/>
  <c r="B417" i="3"/>
  <c r="B418" i="3"/>
  <c r="B419" i="3"/>
  <c r="B420" i="3"/>
  <c r="B421" i="3"/>
  <c r="B422" i="3"/>
  <c r="B423" i="3"/>
  <c r="B424" i="3"/>
  <c r="B425" i="3"/>
  <c r="B426" i="3"/>
  <c r="B427" i="3"/>
  <c r="B428" i="3"/>
  <c r="B429" i="3"/>
  <c r="B430" i="3"/>
  <c r="B431" i="3"/>
  <c r="B432" i="3"/>
  <c r="B433" i="3"/>
  <c r="B434" i="3"/>
  <c r="B435" i="3"/>
  <c r="B436" i="3"/>
  <c r="B437" i="3"/>
  <c r="B438" i="3"/>
  <c r="B439" i="3"/>
  <c r="B440" i="3"/>
  <c r="B441" i="3"/>
  <c r="B442" i="3"/>
  <c r="B443" i="3"/>
  <c r="B444" i="3"/>
  <c r="B445" i="3"/>
  <c r="B446" i="3"/>
  <c r="B447" i="3"/>
  <c r="B448" i="3"/>
  <c r="B449" i="3"/>
  <c r="B450" i="3"/>
  <c r="B451" i="3"/>
  <c r="B452" i="3"/>
  <c r="B453" i="3"/>
  <c r="B454" i="3"/>
  <c r="B455" i="3"/>
  <c r="B456" i="3"/>
  <c r="B457" i="3"/>
  <c r="B458" i="3"/>
  <c r="B459" i="3"/>
  <c r="B460" i="3"/>
  <c r="B461" i="3"/>
  <c r="B462" i="3"/>
  <c r="B463" i="3"/>
  <c r="B464" i="3"/>
  <c r="B465" i="3"/>
  <c r="B466" i="3"/>
  <c r="B467" i="3"/>
  <c r="B468" i="3"/>
  <c r="B469" i="3"/>
  <c r="B470" i="3"/>
  <c r="B471" i="3"/>
  <c r="B472" i="3"/>
  <c r="B473" i="3"/>
  <c r="B474" i="3"/>
  <c r="B475" i="3"/>
  <c r="B476" i="3"/>
  <c r="B477" i="3"/>
  <c r="B478" i="3"/>
  <c r="B479" i="3"/>
  <c r="B480" i="3"/>
  <c r="B481" i="3"/>
  <c r="B482" i="3"/>
  <c r="B483" i="3"/>
  <c r="B484" i="3"/>
  <c r="B485" i="3"/>
  <c r="B486" i="3"/>
  <c r="B487" i="3"/>
  <c r="B488" i="3"/>
  <c r="B489" i="3"/>
  <c r="B490" i="3"/>
  <c r="B491" i="3"/>
  <c r="B492" i="3"/>
  <c r="B493" i="3"/>
  <c r="B494" i="3"/>
  <c r="B495" i="3"/>
  <c r="B496" i="3"/>
  <c r="B497" i="3"/>
  <c r="B498" i="3"/>
  <c r="B499" i="3"/>
  <c r="B500" i="3"/>
  <c r="B501" i="3"/>
  <c r="B502" i="3"/>
  <c r="B503" i="3"/>
  <c r="B504" i="3"/>
  <c r="B505" i="3"/>
  <c r="B506" i="3"/>
  <c r="B507" i="3"/>
  <c r="B508" i="3"/>
  <c r="B509" i="3"/>
  <c r="B510" i="3"/>
  <c r="B511" i="3"/>
  <c r="B512" i="3"/>
  <c r="B513" i="3"/>
  <c r="B514" i="3"/>
  <c r="B515" i="3"/>
  <c r="B516" i="3"/>
  <c r="B517" i="3"/>
  <c r="B518" i="3"/>
  <c r="B519" i="3"/>
  <c r="B520" i="3"/>
  <c r="B521" i="3"/>
  <c r="B522" i="3"/>
  <c r="B523" i="3"/>
  <c r="B524" i="3"/>
  <c r="B525" i="3"/>
  <c r="B526" i="3"/>
  <c r="B527" i="3"/>
  <c r="B528" i="3"/>
  <c r="B529" i="3"/>
  <c r="B530" i="3"/>
  <c r="B531" i="3"/>
  <c r="B532" i="3"/>
  <c r="B533" i="3"/>
  <c r="B534" i="3"/>
  <c r="B535" i="3"/>
  <c r="B536" i="3"/>
  <c r="B537" i="3"/>
  <c r="B538" i="3"/>
  <c r="B539" i="3"/>
  <c r="B540" i="3"/>
  <c r="B541" i="3"/>
  <c r="B542" i="3"/>
  <c r="B543" i="3"/>
  <c r="B544" i="3"/>
  <c r="B545" i="3"/>
  <c r="B546" i="3"/>
  <c r="B547" i="3"/>
  <c r="B548" i="3"/>
  <c r="B549" i="3"/>
  <c r="B550" i="3"/>
  <c r="B551" i="3"/>
  <c r="B552" i="3"/>
  <c r="B553" i="3"/>
  <c r="B554" i="3"/>
  <c r="B555" i="3"/>
  <c r="B556" i="3"/>
  <c r="B557" i="3"/>
  <c r="B558" i="3"/>
  <c r="B559" i="3"/>
  <c r="B560" i="3"/>
  <c r="B561" i="3"/>
  <c r="B562" i="3"/>
  <c r="B563" i="3"/>
  <c r="B564" i="3"/>
  <c r="B565" i="3"/>
  <c r="B566" i="3"/>
  <c r="B567" i="3"/>
  <c r="B568" i="3"/>
  <c r="B569" i="3"/>
  <c r="B570" i="3"/>
  <c r="B571" i="3"/>
  <c r="B572" i="3"/>
  <c r="B573" i="3"/>
  <c r="B574" i="3"/>
  <c r="B575" i="3"/>
  <c r="B576" i="3"/>
  <c r="B577" i="3"/>
  <c r="B578" i="3"/>
  <c r="B579" i="3"/>
  <c r="B580" i="3"/>
  <c r="B581" i="3"/>
  <c r="B582" i="3"/>
  <c r="B583" i="3"/>
  <c r="B584" i="3"/>
  <c r="B585" i="3"/>
  <c r="B586" i="3"/>
  <c r="B587" i="3"/>
  <c r="B588" i="3"/>
  <c r="B589" i="3"/>
  <c r="B590" i="3"/>
  <c r="B591" i="3"/>
  <c r="B592" i="3"/>
  <c r="B593" i="3"/>
  <c r="B594" i="3"/>
  <c r="B595" i="3"/>
  <c r="B596" i="3"/>
  <c r="B597" i="3"/>
  <c r="B598" i="3"/>
  <c r="B599" i="3"/>
  <c r="B600" i="3"/>
  <c r="B601" i="3"/>
  <c r="B602" i="3"/>
  <c r="B603" i="3"/>
  <c r="B604" i="3"/>
  <c r="B605" i="3"/>
  <c r="B606" i="3"/>
  <c r="B607" i="3"/>
  <c r="B608" i="3"/>
  <c r="B609" i="3"/>
  <c r="B610" i="3"/>
  <c r="B611" i="3"/>
  <c r="B612" i="3"/>
  <c r="B613" i="3"/>
  <c r="B614" i="3"/>
  <c r="B615" i="3"/>
  <c r="B616" i="3"/>
  <c r="B617" i="3"/>
  <c r="B618" i="3"/>
  <c r="B619" i="3"/>
  <c r="B620" i="3"/>
  <c r="B621" i="3"/>
  <c r="B622" i="3"/>
  <c r="B623" i="3"/>
  <c r="B624" i="3"/>
  <c r="B625" i="3"/>
  <c r="B626" i="3"/>
  <c r="B627" i="3"/>
  <c r="B628" i="3"/>
  <c r="B629" i="3"/>
  <c r="B630" i="3"/>
  <c r="B631" i="3"/>
  <c r="B632" i="3"/>
  <c r="B633" i="3"/>
  <c r="B634" i="3"/>
  <c r="B635" i="3"/>
  <c r="B636" i="3"/>
  <c r="B637" i="3"/>
  <c r="B638" i="3"/>
  <c r="B639" i="3"/>
  <c r="B640" i="3"/>
  <c r="B641" i="3"/>
  <c r="B642" i="3"/>
  <c r="B643" i="3"/>
  <c r="B644" i="3"/>
  <c r="B645" i="3"/>
  <c r="B646" i="3"/>
  <c r="B647" i="3"/>
  <c r="B648" i="3"/>
  <c r="B649" i="3"/>
  <c r="B650" i="3"/>
  <c r="B651" i="3"/>
  <c r="B652" i="3"/>
  <c r="B653" i="3"/>
  <c r="B654" i="3"/>
  <c r="B655" i="3"/>
  <c r="B656" i="3"/>
  <c r="B657" i="3"/>
  <c r="B658" i="3"/>
  <c r="B659" i="3"/>
  <c r="B660" i="3"/>
  <c r="B661" i="3"/>
  <c r="B662" i="3"/>
  <c r="B663" i="3"/>
  <c r="B664" i="3"/>
  <c r="B665" i="3"/>
  <c r="B666" i="3"/>
  <c r="B667" i="3"/>
  <c r="B668" i="3"/>
  <c r="B669" i="3"/>
  <c r="B670" i="3"/>
  <c r="B671" i="3"/>
  <c r="B672" i="3"/>
  <c r="B673" i="3"/>
  <c r="B674" i="3"/>
  <c r="B675" i="3"/>
  <c r="B676" i="3"/>
  <c r="B677" i="3"/>
  <c r="B678" i="3"/>
  <c r="B679" i="3"/>
  <c r="B680" i="3"/>
  <c r="B681" i="3"/>
  <c r="B682" i="3"/>
  <c r="B683" i="3"/>
  <c r="B684" i="3"/>
  <c r="B685" i="3"/>
  <c r="B686" i="3"/>
  <c r="B687" i="3"/>
  <c r="B688" i="3"/>
  <c r="B689" i="3"/>
  <c r="B690" i="3"/>
  <c r="B691" i="3"/>
  <c r="B692" i="3"/>
  <c r="B693" i="3"/>
  <c r="B694" i="3"/>
  <c r="B695" i="3"/>
  <c r="B696" i="3"/>
  <c r="B697" i="3"/>
  <c r="B698" i="3"/>
  <c r="B699" i="3"/>
  <c r="B700" i="3"/>
  <c r="B701" i="3"/>
  <c r="B702" i="3"/>
  <c r="B703" i="3"/>
  <c r="B704" i="3"/>
  <c r="B705" i="3"/>
  <c r="B706" i="3"/>
  <c r="B707" i="3"/>
  <c r="B708" i="3"/>
  <c r="B709" i="3"/>
  <c r="B710" i="3"/>
  <c r="B711" i="3"/>
  <c r="B712" i="3"/>
  <c r="B713" i="3"/>
  <c r="B714" i="3"/>
  <c r="B715" i="3"/>
  <c r="B716" i="3"/>
  <c r="B717" i="3"/>
  <c r="B718" i="3"/>
  <c r="B719" i="3"/>
  <c r="B720" i="3"/>
  <c r="B721" i="3"/>
  <c r="B722" i="3"/>
  <c r="B723" i="3"/>
  <c r="B724" i="3"/>
  <c r="B725" i="3"/>
  <c r="B726" i="3"/>
  <c r="B727" i="3"/>
  <c r="B728" i="3"/>
  <c r="B729" i="3"/>
  <c r="B730" i="3"/>
  <c r="B731" i="3"/>
  <c r="B732" i="3"/>
  <c r="B733" i="3"/>
  <c r="B734" i="3"/>
  <c r="B735" i="3"/>
  <c r="B736" i="3"/>
  <c r="B737" i="3"/>
  <c r="B738" i="3"/>
  <c r="B739" i="3"/>
  <c r="B740" i="3"/>
  <c r="B741" i="3"/>
  <c r="B742" i="3"/>
  <c r="B743" i="3"/>
  <c r="B744" i="3"/>
  <c r="B745" i="3"/>
  <c r="B746" i="3"/>
  <c r="B747" i="3"/>
  <c r="B748" i="3"/>
  <c r="B749" i="3"/>
  <c r="B750" i="3"/>
  <c r="B751" i="3"/>
  <c r="B752" i="3"/>
  <c r="B753" i="3"/>
  <c r="B754" i="3"/>
  <c r="B755" i="3"/>
  <c r="B756" i="3"/>
  <c r="B757" i="3"/>
  <c r="B758" i="3"/>
  <c r="B759" i="3"/>
  <c r="B760" i="3"/>
  <c r="B761" i="3"/>
  <c r="B762" i="3"/>
  <c r="B763" i="3"/>
  <c r="B764" i="3"/>
  <c r="B765" i="3"/>
  <c r="B766" i="3"/>
  <c r="B767" i="3"/>
  <c r="B768" i="3"/>
  <c r="B769" i="3"/>
  <c r="B770" i="3"/>
  <c r="B771" i="3"/>
  <c r="B772" i="3"/>
  <c r="B773" i="3"/>
  <c r="B774" i="3"/>
  <c r="B775" i="3"/>
  <c r="B776" i="3"/>
  <c r="B777" i="3"/>
  <c r="B778" i="3"/>
  <c r="B779" i="3"/>
  <c r="B780" i="3"/>
  <c r="B781" i="3"/>
  <c r="B782" i="3"/>
  <c r="B783" i="3"/>
  <c r="B784" i="3"/>
  <c r="B785" i="3"/>
  <c r="B786" i="3"/>
  <c r="B787" i="3"/>
  <c r="B788" i="3"/>
  <c r="B789" i="3"/>
  <c r="B790" i="3"/>
  <c r="B791" i="3"/>
  <c r="B792" i="3"/>
  <c r="B793" i="3"/>
  <c r="B794" i="3"/>
  <c r="B795" i="3"/>
  <c r="B796" i="3"/>
  <c r="B797" i="3"/>
  <c r="B798" i="3"/>
  <c r="B799" i="3"/>
  <c r="B800" i="3"/>
  <c r="B801" i="3"/>
  <c r="B802" i="3"/>
  <c r="B803" i="3"/>
  <c r="B804" i="3"/>
  <c r="B805" i="3"/>
  <c r="B806" i="3"/>
  <c r="B807" i="3"/>
  <c r="B808" i="3"/>
  <c r="B809" i="3"/>
  <c r="B810" i="3"/>
  <c r="B811" i="3"/>
  <c r="B812" i="3"/>
  <c r="B813" i="3"/>
  <c r="B814" i="3"/>
  <c r="B815" i="3"/>
  <c r="B816" i="3"/>
  <c r="B817" i="3"/>
  <c r="B818" i="3"/>
  <c r="B819" i="3"/>
  <c r="B820" i="3"/>
  <c r="B821" i="3"/>
  <c r="B822" i="3"/>
  <c r="B823" i="3"/>
  <c r="B824" i="3"/>
  <c r="B825" i="3"/>
  <c r="B826" i="3"/>
  <c r="B827" i="3"/>
  <c r="B828" i="3"/>
  <c r="B829" i="3"/>
  <c r="B830" i="3"/>
  <c r="B831" i="3"/>
  <c r="B832" i="3"/>
  <c r="B833" i="3"/>
  <c r="B834" i="3"/>
  <c r="B835" i="3"/>
  <c r="B836" i="3"/>
  <c r="B837" i="3"/>
  <c r="B838" i="3"/>
  <c r="B839" i="3"/>
  <c r="B840" i="3"/>
  <c r="B841" i="3"/>
  <c r="B842" i="3"/>
  <c r="B843" i="3"/>
  <c r="B844" i="3"/>
  <c r="B845" i="3"/>
  <c r="B846" i="3"/>
  <c r="B847" i="3"/>
  <c r="B848" i="3"/>
  <c r="B849" i="3"/>
  <c r="B850" i="3"/>
  <c r="B851" i="3"/>
  <c r="B852" i="3"/>
  <c r="B853" i="3"/>
  <c r="B854" i="3"/>
  <c r="B855" i="3"/>
  <c r="B856" i="3"/>
  <c r="B857" i="3"/>
  <c r="B858" i="3"/>
  <c r="B859" i="3"/>
  <c r="B860" i="3"/>
  <c r="B861" i="3"/>
  <c r="B862" i="3"/>
  <c r="B863" i="3"/>
  <c r="B864" i="3"/>
  <c r="B865" i="3"/>
  <c r="B866" i="3"/>
  <c r="B867" i="3"/>
  <c r="B868" i="3"/>
  <c r="B869" i="3"/>
  <c r="B870" i="3"/>
  <c r="B871" i="3"/>
  <c r="B872" i="3"/>
  <c r="B873" i="3"/>
  <c r="B874" i="3"/>
  <c r="B875" i="3"/>
  <c r="B876" i="3"/>
  <c r="B877" i="3"/>
  <c r="B878" i="3"/>
  <c r="B879" i="3"/>
  <c r="B880" i="3"/>
  <c r="B881" i="3"/>
  <c r="B882" i="3"/>
  <c r="B883" i="3"/>
  <c r="B884" i="3"/>
  <c r="B885" i="3"/>
  <c r="B886" i="3"/>
  <c r="B887" i="3"/>
  <c r="B888" i="3"/>
  <c r="B889" i="3"/>
  <c r="B890" i="3"/>
  <c r="B891" i="3"/>
  <c r="B892" i="3"/>
  <c r="B893" i="3"/>
  <c r="B894" i="3"/>
  <c r="B895" i="3"/>
  <c r="B896" i="3"/>
  <c r="B897" i="3"/>
  <c r="B898" i="3"/>
  <c r="B899" i="3"/>
  <c r="B900" i="3"/>
  <c r="B901" i="3"/>
  <c r="B902" i="3"/>
  <c r="B903" i="3"/>
  <c r="B904" i="3"/>
  <c r="B905" i="3"/>
  <c r="B906" i="3"/>
  <c r="B907" i="3"/>
  <c r="B908" i="3"/>
  <c r="B909" i="3"/>
  <c r="B910" i="3"/>
  <c r="B911" i="3"/>
  <c r="B912" i="3"/>
  <c r="B913" i="3"/>
  <c r="B914" i="3"/>
  <c r="B915" i="3"/>
  <c r="B916" i="3"/>
  <c r="B917" i="3"/>
  <c r="B918" i="3"/>
  <c r="B919" i="3"/>
  <c r="B920" i="3"/>
  <c r="B921" i="3"/>
  <c r="B922" i="3"/>
  <c r="B923" i="3"/>
  <c r="B924" i="3"/>
  <c r="B925" i="3"/>
  <c r="B926" i="3"/>
  <c r="B927" i="3"/>
  <c r="B928" i="3"/>
  <c r="B929" i="3"/>
  <c r="B930" i="3"/>
  <c r="B931" i="3"/>
  <c r="B932" i="3"/>
  <c r="B933" i="3"/>
  <c r="B934" i="3"/>
  <c r="B935" i="3"/>
  <c r="B936" i="3"/>
  <c r="B937" i="3"/>
  <c r="B938" i="3"/>
  <c r="B939" i="3"/>
  <c r="B940" i="3"/>
  <c r="B941" i="3"/>
  <c r="B942" i="3"/>
  <c r="B943" i="3"/>
  <c r="B944" i="3"/>
  <c r="B945" i="3"/>
  <c r="B946" i="3"/>
  <c r="B947" i="3"/>
  <c r="B948" i="3"/>
  <c r="B949" i="3"/>
  <c r="B950" i="3"/>
  <c r="B951" i="3"/>
  <c r="B952" i="3"/>
  <c r="B953" i="3"/>
  <c r="B954" i="3"/>
  <c r="B955" i="3"/>
  <c r="B956" i="3"/>
  <c r="B957" i="3"/>
  <c r="B958" i="3"/>
  <c r="B959" i="3"/>
  <c r="B960" i="3"/>
  <c r="B961" i="3"/>
  <c r="B962" i="3"/>
  <c r="B963" i="3"/>
  <c r="B964" i="3"/>
  <c r="B965" i="3"/>
  <c r="B966" i="3"/>
  <c r="B967" i="3"/>
  <c r="B968" i="3"/>
  <c r="B969" i="3"/>
  <c r="B970" i="3"/>
  <c r="B971" i="3"/>
  <c r="B972" i="3"/>
  <c r="B973" i="3"/>
  <c r="B974" i="3"/>
  <c r="B975" i="3"/>
  <c r="B976" i="3"/>
  <c r="B977" i="3"/>
  <c r="B978" i="3"/>
  <c r="B979" i="3"/>
  <c r="B980" i="3"/>
  <c r="B981" i="3"/>
  <c r="B982" i="3"/>
  <c r="B983" i="3"/>
  <c r="B984" i="3"/>
  <c r="B985" i="3"/>
  <c r="B986" i="3"/>
  <c r="B987" i="3"/>
  <c r="B988" i="3"/>
  <c r="B989" i="3"/>
  <c r="B990" i="3"/>
  <c r="B991" i="3"/>
  <c r="B992" i="3"/>
  <c r="B993" i="3"/>
  <c r="B994" i="3"/>
  <c r="B995" i="3"/>
  <c r="B996" i="3"/>
  <c r="B997" i="3"/>
  <c r="B998" i="3"/>
  <c r="B999" i="3"/>
  <c r="B1000" i="3"/>
  <c r="B8" i="3"/>
  <c r="B9" i="3"/>
  <c r="B10" i="3"/>
  <c r="B11" i="3"/>
  <c r="B12" i="3"/>
  <c r="B13" i="3"/>
  <c r="B14" i="3"/>
  <c r="B15" i="3"/>
  <c r="B16" i="3"/>
  <c r="B17" i="3"/>
  <c r="B18" i="3"/>
  <c r="B19" i="3"/>
  <c r="B20" i="3"/>
  <c r="B21" i="3"/>
  <c r="B22" i="3"/>
  <c r="B23" i="3"/>
  <c r="B24" i="3"/>
  <c r="B25" i="3"/>
  <c r="B26" i="3"/>
  <c r="B27" i="3"/>
  <c r="B28" i="3"/>
  <c r="B29" i="3"/>
  <c r="B30" i="3"/>
  <c r="B31" i="3"/>
  <c r="B32" i="3"/>
  <c r="B33" i="3"/>
  <c r="B34" i="3"/>
  <c r="B35" i="3"/>
  <c r="B36" i="3"/>
  <c r="B37" i="3"/>
  <c r="B38" i="3"/>
  <c r="B39" i="3"/>
  <c r="B40" i="3"/>
  <c r="B41" i="3"/>
  <c r="B42" i="3"/>
  <c r="B43" i="3"/>
  <c r="B44" i="3"/>
  <c r="B45" i="3"/>
  <c r="B46" i="3"/>
  <c r="B47" i="3"/>
  <c r="B48" i="3"/>
  <c r="B49" i="3"/>
  <c r="B50" i="3"/>
  <c r="B51" i="3"/>
  <c r="B52" i="3"/>
  <c r="B53" i="3"/>
  <c r="B54" i="3"/>
  <c r="B55" i="3"/>
  <c r="B56" i="3"/>
  <c r="B57" i="3"/>
  <c r="B58" i="3"/>
  <c r="B59" i="3"/>
  <c r="B60" i="3"/>
  <c r="B61" i="3"/>
  <c r="B62" i="3"/>
  <c r="B63" i="3"/>
  <c r="B64" i="3"/>
  <c r="B65" i="3"/>
  <c r="B66" i="3"/>
  <c r="B67" i="3"/>
  <c r="B68" i="3"/>
  <c r="B69" i="3"/>
  <c r="B70" i="3"/>
  <c r="B71" i="3"/>
  <c r="B72" i="3"/>
  <c r="B73" i="3"/>
  <c r="B74" i="3"/>
  <c r="B75" i="3"/>
  <c r="B76" i="3"/>
  <c r="B77" i="3"/>
  <c r="B78" i="3"/>
  <c r="B79" i="3"/>
  <c r="B80" i="3"/>
  <c r="B81" i="3"/>
  <c r="B82" i="3"/>
  <c r="B83" i="3"/>
  <c r="B84" i="3"/>
  <c r="B85" i="3"/>
  <c r="B86" i="3"/>
  <c r="B87" i="3"/>
  <c r="B88" i="3"/>
  <c r="B89" i="3"/>
  <c r="B90" i="3"/>
  <c r="B91" i="3"/>
  <c r="B92" i="3"/>
  <c r="B93" i="3"/>
  <c r="B94" i="3"/>
  <c r="B95" i="3"/>
  <c r="B96" i="3"/>
  <c r="B97" i="3"/>
  <c r="B98" i="3"/>
  <c r="B99" i="3"/>
  <c r="B100" i="3"/>
  <c r="B101" i="3"/>
  <c r="B102" i="3"/>
  <c r="B103" i="3"/>
  <c r="B104" i="3"/>
  <c r="B105" i="3"/>
  <c r="B106" i="3"/>
  <c r="B107" i="3"/>
  <c r="B108" i="3"/>
  <c r="B109" i="3"/>
  <c r="B110" i="3"/>
  <c r="B111" i="3"/>
  <c r="B112" i="3"/>
  <c r="B113" i="3"/>
  <c r="B114" i="3"/>
  <c r="B115" i="3"/>
  <c r="B116" i="3"/>
  <c r="B117" i="3"/>
  <c r="B118" i="3"/>
  <c r="B119" i="3"/>
  <c r="B120" i="3"/>
  <c r="B121" i="3"/>
  <c r="B122" i="3"/>
  <c r="B123" i="3"/>
  <c r="B124" i="3"/>
  <c r="B125" i="3"/>
  <c r="B126" i="3"/>
  <c r="B127" i="3"/>
  <c r="B128" i="3"/>
  <c r="B129" i="3"/>
  <c r="B130" i="3"/>
  <c r="B131" i="3"/>
  <c r="B132" i="3"/>
  <c r="B133" i="3"/>
  <c r="B134" i="3"/>
  <c r="B135" i="3"/>
  <c r="B136" i="3"/>
  <c r="B137" i="3"/>
  <c r="B138" i="3"/>
  <c r="B139" i="3"/>
  <c r="B140" i="3"/>
  <c r="B141" i="3"/>
  <c r="B142" i="3"/>
  <c r="B143" i="3"/>
  <c r="B144" i="3"/>
  <c r="B145" i="3"/>
  <c r="B146" i="3"/>
  <c r="B147" i="3"/>
  <c r="B148" i="3"/>
  <c r="B149" i="3"/>
  <c r="B150" i="3"/>
  <c r="B151" i="3"/>
  <c r="B152" i="3"/>
  <c r="B153" i="3"/>
  <c r="B154" i="3"/>
  <c r="B155" i="3"/>
  <c r="B156" i="3"/>
  <c r="B157" i="3"/>
  <c r="B158" i="3"/>
  <c r="B159" i="3"/>
  <c r="B160" i="3"/>
  <c r="B161" i="3"/>
  <c r="B162" i="3"/>
  <c r="B163" i="3"/>
  <c r="B164" i="3"/>
  <c r="B165" i="3"/>
  <c r="B166" i="3"/>
  <c r="B167" i="3"/>
  <c r="B168" i="3"/>
  <c r="B169" i="3"/>
  <c r="B170" i="3"/>
  <c r="B171" i="3"/>
  <c r="B172" i="3"/>
  <c r="B173" i="3"/>
  <c r="B174" i="3"/>
  <c r="B175" i="3"/>
  <c r="B176" i="3"/>
  <c r="B177" i="3"/>
  <c r="B178" i="3"/>
  <c r="B179" i="3"/>
  <c r="B180" i="3"/>
  <c r="B181" i="3"/>
  <c r="B182" i="3"/>
  <c r="B183" i="3"/>
  <c r="B184" i="3"/>
  <c r="B185" i="3"/>
  <c r="B186" i="3"/>
  <c r="B187" i="3"/>
  <c r="B188" i="3"/>
  <c r="B189" i="3"/>
  <c r="B190" i="3"/>
  <c r="B191" i="3"/>
  <c r="B192" i="3"/>
  <c r="B193" i="3"/>
  <c r="B194" i="3"/>
  <c r="B195" i="3"/>
  <c r="B196" i="3"/>
  <c r="B197" i="3"/>
  <c r="B198" i="3"/>
  <c r="B199" i="3"/>
  <c r="B200" i="3"/>
  <c r="B201" i="3"/>
  <c r="B202" i="3"/>
  <c r="B203" i="3"/>
  <c r="B204" i="3"/>
  <c r="B205" i="3"/>
  <c r="B206" i="3"/>
  <c r="B207" i="3"/>
  <c r="B208" i="3"/>
  <c r="B209" i="3"/>
  <c r="B210" i="3"/>
  <c r="B211" i="3"/>
  <c r="B212" i="3"/>
  <c r="B213" i="3"/>
  <c r="B214" i="3"/>
  <c r="B215" i="3"/>
  <c r="B216" i="3"/>
  <c r="B217" i="3"/>
  <c r="B218" i="3"/>
  <c r="B219" i="3"/>
  <c r="B220" i="3"/>
  <c r="B221" i="3"/>
  <c r="B222" i="3"/>
  <c r="B223" i="3"/>
  <c r="B224" i="3"/>
  <c r="B225" i="3"/>
  <c r="B226" i="3"/>
  <c r="B227" i="3"/>
  <c r="B228" i="3"/>
  <c r="B229" i="3"/>
  <c r="B230" i="3"/>
  <c r="B231" i="3"/>
  <c r="B232" i="3"/>
  <c r="B233" i="3"/>
  <c r="B234" i="3"/>
  <c r="B235" i="3"/>
  <c r="B236" i="3"/>
  <c r="B237" i="3"/>
  <c r="B238" i="3"/>
  <c r="B239" i="3"/>
  <c r="B240" i="3"/>
  <c r="B241" i="3"/>
  <c r="B242" i="3"/>
  <c r="B243" i="3"/>
  <c r="B244" i="3"/>
  <c r="B245" i="3"/>
  <c r="B246" i="3"/>
  <c r="B247" i="3"/>
  <c r="B248" i="3"/>
  <c r="B249" i="3"/>
  <c r="B250" i="3"/>
  <c r="B251" i="3"/>
  <c r="B252" i="3"/>
  <c r="B253" i="3"/>
  <c r="B254" i="3"/>
  <c r="B255" i="3"/>
  <c r="B256" i="3"/>
  <c r="B257" i="3"/>
  <c r="B258" i="3"/>
  <c r="B259" i="3"/>
  <c r="B260" i="3"/>
  <c r="B261" i="3"/>
  <c r="B262" i="3"/>
  <c r="B263" i="3"/>
  <c r="B264" i="3"/>
  <c r="B265" i="3"/>
  <c r="B266" i="3"/>
  <c r="B267" i="3"/>
  <c r="B268" i="3"/>
  <c r="B269" i="3"/>
  <c r="B270" i="3"/>
  <c r="B271" i="3"/>
  <c r="B272" i="3"/>
  <c r="B273" i="3"/>
  <c r="B274" i="3"/>
  <c r="B7" i="3"/>
  <c r="B6" i="3"/>
  <c r="I6" i="3" l="1"/>
  <c r="K6" i="3"/>
  <c r="J6" i="3"/>
</calcChain>
</file>

<file path=xl/sharedStrings.xml><?xml version="1.0" encoding="utf-8"?>
<sst xmlns="http://schemas.openxmlformats.org/spreadsheetml/2006/main" count="1965" uniqueCount="292">
  <si>
    <t>Регіони № п/п</t>
  </si>
  <si>
    <t xml:space="preserve">Регіони </t>
  </si>
  <si>
    <t>Сайти ЗПТ № П/П</t>
  </si>
  <si>
    <t xml:space="preserve">Сайти </t>
  </si>
  <si>
    <t>Препарати ЗПТ</t>
  </si>
  <si>
    <t xml:space="preserve">К-ть пацієнтів </t>
  </si>
  <si>
    <t>з них жінок</t>
  </si>
  <si>
    <t>з них вагітних жінок у 2-3-му триместрі вагітності</t>
  </si>
  <si>
    <t>з них жінок, у яких вагітність закінчилась пологами</t>
  </si>
  <si>
    <t>Мінімальна доза</t>
  </si>
  <si>
    <t>Максимальна доза</t>
  </si>
  <si>
    <t xml:space="preserve">Середній вік  </t>
  </si>
  <si>
    <t>Середній стаж наркоспоживання</t>
  </si>
  <si>
    <t>Кількість пацієнтів з ВІЛ</t>
  </si>
  <si>
    <t>Київ</t>
  </si>
  <si>
    <t>Бупренорфін</t>
  </si>
  <si>
    <t>Метадон</t>
  </si>
  <si>
    <t>Всього</t>
  </si>
  <si>
    <t>Київська область</t>
  </si>
  <si>
    <t>Білоцерківське
ПНТМО</t>
  </si>
  <si>
    <t>Фастівська центральна районна лікарня</t>
  </si>
  <si>
    <t>Черкаська область</t>
  </si>
  <si>
    <t>Черкаський ОНД</t>
  </si>
  <si>
    <t>Уманська лікарня №2. М. Умань</t>
  </si>
  <si>
    <t xml:space="preserve">Звенигородська центральна районна лікарня    </t>
  </si>
  <si>
    <t>Комунальний заклад „Дніпропетровський обласний наркологічний диспансер”</t>
  </si>
  <si>
    <t>Дніпропетровське ОККЛПО „Фтизіатрія”</t>
  </si>
  <si>
    <t>Комунальний заклад "Міська лікарня №21 ім.проф. Попкової"</t>
  </si>
  <si>
    <t>ОКЗ "Криворізький протитуберкульозний диспансер № 2"</t>
  </si>
  <si>
    <t>ОКЗ "Павлоградський протитуберкульозний диспансер"</t>
  </si>
  <si>
    <t>КЗ "Верхньодніпровська центральна районна лікарня"</t>
  </si>
  <si>
    <t>Полтавська область</t>
  </si>
  <si>
    <t>Полтавський обласний  наркологічний диспансер</t>
  </si>
  <si>
    <t>Полтавський обласний  протитуберкульозний диспансер</t>
  </si>
  <si>
    <t>Кременчуцький наркологічний диспансер</t>
  </si>
  <si>
    <t xml:space="preserve">Гадяцька центральна районна лікарня </t>
  </si>
  <si>
    <t>Миргородська центральна районна лікарня</t>
  </si>
  <si>
    <t>Пирятинська центральна районна лікарня</t>
  </si>
  <si>
    <t>Донецька область</t>
  </si>
  <si>
    <t>Комунальна ЛПУ „Міський наркологічний диспансер
м. Маріуполя”</t>
  </si>
  <si>
    <t xml:space="preserve">Комунальна ЛПУ „Міський наркологічний диспансер 
м. Красноармійська” </t>
  </si>
  <si>
    <t>Комунальна лікувально-профілактична установа "Міський наркологічний диспансер м. Слов'янська"</t>
  </si>
  <si>
    <t>Одеська область</t>
  </si>
  <si>
    <t>Ізмаїльська міська лікарня №1</t>
  </si>
  <si>
    <t>Одеський обласний проти-туберкульозний диспансер</t>
  </si>
  <si>
    <t xml:space="preserve">                                                                              Миколаївська обл.</t>
  </si>
  <si>
    <t xml:space="preserve">Миколаївський обласний наркологічний диспансер </t>
  </si>
  <si>
    <t>Миколаївський обласний протитуберкульозний диспансер</t>
  </si>
  <si>
    <t xml:space="preserve">Миколаївська центральна районна лікарня </t>
  </si>
  <si>
    <t>Спеціалізована медико-санітарна частина №2
м. Южноукраїнськ</t>
  </si>
  <si>
    <t>Жовтнева центральна районна лікарня</t>
  </si>
  <si>
    <t>Комунальна установа "Вознесенська центральна районна лікарня"</t>
  </si>
  <si>
    <t>Новоодеська центральна районна лікарня</t>
  </si>
  <si>
    <t>Комунальне підприємство "Снігурівська  центральна районна лікарня"</t>
  </si>
  <si>
    <t>Казанківська центральна районна лікарня</t>
  </si>
  <si>
    <t>Херсонська область</t>
  </si>
  <si>
    <t>Херсонський обласний  наркологічний диспансер</t>
  </si>
  <si>
    <t>Центральна міська лікарня міста Нова Каховка</t>
  </si>
  <si>
    <t>Вінницька область</t>
  </si>
  <si>
    <t>Вінницький обласний наркологічний диспансер
„Соціотерапія”</t>
  </si>
  <si>
    <t>Іллінецьке районне територіальне медичне об’єднання</t>
  </si>
  <si>
    <t>Козятинська центральна районна лікарня</t>
  </si>
  <si>
    <t>Барська центральна районна лікарня</t>
  </si>
  <si>
    <t>Томашпільське районне територіальне медичне об'єднання</t>
  </si>
  <si>
    <t>Хмільницька центральна районна лікарня</t>
  </si>
  <si>
    <t>Немирівська центральна районна лікарня</t>
  </si>
  <si>
    <t>Вінницький обласний центр профілактики та боротьби зі СНІДом</t>
  </si>
  <si>
    <t>Запорізька область</t>
  </si>
  <si>
    <t>КУ „Обласний клінічний наркологічний диспансер” 
м. Запоріжжя</t>
  </si>
  <si>
    <t>КУ „ОЦ профілактики та боротьби зі СНІДом” м. Запоріжжя</t>
  </si>
  <si>
    <t>КУ "Бердянський психоневрологічний диспансер"</t>
  </si>
  <si>
    <t>КУ "Запорізький обласний протитуберкульозний клінічний диспансер"</t>
  </si>
  <si>
    <t>Івано-Франківська область</t>
  </si>
  <si>
    <t xml:space="preserve">Івано-Франківський
обласний наркологічний диспансер </t>
  </si>
  <si>
    <t>Долинська центральна районна лікарня</t>
  </si>
  <si>
    <t>Коломийська ЦРЛ</t>
  </si>
  <si>
    <t>Обласний фтизіопульмонологічний центр</t>
  </si>
  <si>
    <t>Волинська область</t>
  </si>
  <si>
    <t>Волинський обласний наркологічний диспансер</t>
  </si>
  <si>
    <t>Ковельське міськрайонне територіальне медичне об'єднання</t>
  </si>
  <si>
    <t>Житомирська область</t>
  </si>
  <si>
    <t>Обласний наркологічний диспансер Житомирської обласної ради</t>
  </si>
  <si>
    <t>Бердичівська центральна міська лікарня</t>
  </si>
  <si>
    <t>Новоград-Волинське міськрайонне територіальне медичне об'єднання</t>
  </si>
  <si>
    <t>Коростенська центральна міська лікарня</t>
  </si>
  <si>
    <t>Кіровоградська область</t>
  </si>
  <si>
    <t xml:space="preserve">Кіровоградський обласний наркологічний диспансер </t>
  </si>
  <si>
    <t>Олександрійский наркологічний диспансер</t>
  </si>
  <si>
    <t>Світловодська центральна районна лікарня</t>
  </si>
  <si>
    <t>Знам'янська ЦРЛ</t>
  </si>
  <si>
    <t>Львівська область</t>
  </si>
  <si>
    <t>Львівський обласний державний клінічний наркологічний диспансер</t>
  </si>
  <si>
    <t>КЗ Львівський обласний центр з профілактики та боротьби зі СНІДом</t>
  </si>
  <si>
    <t>Червоноградська центральна міська лікарня</t>
  </si>
  <si>
    <t>Львівський регіональний фтизіопульмонологічний лікувально-діагностичний центр</t>
  </si>
  <si>
    <t>Стрийська центральна міська лікарня</t>
  </si>
  <si>
    <t>Сумська область</t>
  </si>
  <si>
    <t>Комунальний заклад Сумської обласної ради „Обласний наркологічний диспансер”</t>
  </si>
  <si>
    <t>Конотопська центральна районна лікарня</t>
  </si>
  <si>
    <t>Тернопільська область</t>
  </si>
  <si>
    <t>Тернопільський обласний комунальний  наркологічний диспансер</t>
  </si>
  <si>
    <t>Тернопільський обласний комунальний протитуберкульозний диспансер</t>
  </si>
  <si>
    <t>Чернівецька область</t>
  </si>
  <si>
    <t>Чернівецький обласний наркологічний диспансер</t>
  </si>
  <si>
    <t>Чернігівська область</t>
  </si>
  <si>
    <t>Чернігівський
обласний наркологічний диспансер</t>
  </si>
  <si>
    <t>ОКЛПЗ "Ніжинський наркологічний диспансер"</t>
  </si>
  <si>
    <t>Прилуцький наркологічний диспансер</t>
  </si>
  <si>
    <t>Харківська область</t>
  </si>
  <si>
    <t>КЗОЗ "Обласний наркологічний диспансер м. Харків"</t>
  </si>
  <si>
    <t>Обласний центр профілактики та боротьби зі СНІДом</t>
  </si>
  <si>
    <t>Хмельницька область</t>
  </si>
  <si>
    <t>Хмельницький обласний наркологічний диспансер</t>
  </si>
  <si>
    <t>Ярмолинецька ЦРЛ</t>
  </si>
  <si>
    <t>Ізяславська ЦРЛ</t>
  </si>
  <si>
    <t>Старокостянтинівська ЦРЛ</t>
  </si>
  <si>
    <t>Шепетівська ЦРЛ</t>
  </si>
  <si>
    <t>Полонська ЦРЛ</t>
  </si>
  <si>
    <t>Закарпатська
область</t>
  </si>
  <si>
    <t>Закарпатський
обласний наркологічний диспансер</t>
  </si>
  <si>
    <t>Рівненський
обласний центр психічного здоров’я населення</t>
  </si>
  <si>
    <t>Здолбунівська центральна районна лікарня</t>
  </si>
  <si>
    <t>Спеціалізована медична частина № 3 м. Кузнецовськ</t>
  </si>
  <si>
    <t>Загалом регіонів, у яких впроваджено ЗПТ</t>
  </si>
  <si>
    <t>Дунаєвецька ЦРЛ</t>
  </si>
  <si>
    <t>Спеціалізована медико-санітарна частина №9. Міністерства охорони здоров’я України. м. Жовті Води</t>
  </si>
  <si>
    <t>КДПУ "Міський наркологічний диспансер м. Краматорськ"</t>
  </si>
  <si>
    <t>Катеринопільська центральна районна лікарня</t>
  </si>
  <si>
    <t>Очаківська центральна районна  лікарня</t>
  </si>
  <si>
    <t>Надвірнянська ЦРЛ</t>
  </si>
  <si>
    <t>Всього Вінницька область</t>
  </si>
  <si>
    <t>Всього Волинська область</t>
  </si>
  <si>
    <t>Всього Дніпропетровська область</t>
  </si>
  <si>
    <t>Всього Донецька область</t>
  </si>
  <si>
    <t>Всього Житомирська область</t>
  </si>
  <si>
    <t>Всього Запорізька область</t>
  </si>
  <si>
    <t>Всього Івано-Франківська область</t>
  </si>
  <si>
    <t>Всього м. Київ</t>
  </si>
  <si>
    <t>Всього Київська область</t>
  </si>
  <si>
    <t xml:space="preserve"> Всього Кіровоградська область</t>
  </si>
  <si>
    <t xml:space="preserve"> Всього Луганська область</t>
  </si>
  <si>
    <t>Всього  Львівська область</t>
  </si>
  <si>
    <t>Всього Одеська область</t>
  </si>
  <si>
    <t>Всього Полтавська область</t>
  </si>
  <si>
    <t>Всього Миколаївська обл.</t>
  </si>
  <si>
    <t>Всього Рівненська область</t>
  </si>
  <si>
    <t>Всього Сумська область</t>
  </si>
  <si>
    <t>Всього  Тернопільська область</t>
  </si>
  <si>
    <t>Всього Харківська область</t>
  </si>
  <si>
    <t>Всього   Херсонська область</t>
  </si>
  <si>
    <t>Всього  Хмельницька область</t>
  </si>
  <si>
    <t>Всього  Черкаська область</t>
  </si>
  <si>
    <t>Всього  Чернівецька область</t>
  </si>
  <si>
    <t>Всього Чернігівська область</t>
  </si>
  <si>
    <t xml:space="preserve">Дрогобицька центральна міська лікарня </t>
  </si>
  <si>
    <t xml:space="preserve">Кількість пацієнтів з гепатитом В </t>
  </si>
  <si>
    <t xml:space="preserve">Кількість пацієнтів з гепатитом С </t>
  </si>
  <si>
    <t>з них чоловіків</t>
  </si>
  <si>
    <t>Чернігівський
обласний протитуберкульозний  диспансер</t>
  </si>
  <si>
    <t>Скадовська центральна районна лікарня</t>
  </si>
  <si>
    <t>Балаклійська центральна клінічна районна лікарня</t>
  </si>
  <si>
    <t>х</t>
  </si>
  <si>
    <t>x</t>
  </si>
  <si>
    <t>Кількість пацієнтів з туберкульозом</t>
  </si>
  <si>
    <t xml:space="preserve"> Середня доза зам. препарату </t>
  </si>
  <si>
    <t>Бупренорфин</t>
  </si>
  <si>
    <t>Кам'янець-Подільська міська поліклініка №1</t>
  </si>
  <si>
    <t>КПН "Новомосковський міський центр первинної медико-соціальної допомоги" м.Новомосковськ"</t>
  </si>
  <si>
    <t>Івано-Франківська
обласна клінічна інфекційна лікарня (Центр СНІДу)</t>
  </si>
  <si>
    <t>Київська міська клінічна лікарня № 5 (Центр СНІДу)</t>
  </si>
  <si>
    <t>Володимир-Волинське Територіальне Медичне обєднання</t>
  </si>
  <si>
    <t>Зінківська центральна районна лікарня</t>
  </si>
  <si>
    <t>Кобеляцька центральна районна лікарня</t>
  </si>
  <si>
    <t>КУ "Центр первинної медико-санітарної допомоги №7"   м.Кривий Ріг"</t>
  </si>
  <si>
    <t>Комсомольський центр первинної  медико-санітарної допомоги</t>
  </si>
  <si>
    <t>Обласний комунальний центр профілактики та боротьби зі СНІДом</t>
  </si>
  <si>
    <t>Дніпропетровська область</t>
  </si>
  <si>
    <t>Новобузька центральна районна лікарня</t>
  </si>
  <si>
    <t xml:space="preserve">Кількість сайтів </t>
  </si>
  <si>
    <t>Мелітопольський 
протитуберкульозний диспансер</t>
  </si>
  <si>
    <t>КЗ Перша обласна спеціалізована лікарня м. Ромни</t>
  </si>
  <si>
    <t>КЗ "Охтирська центральна районна лікарня"</t>
  </si>
  <si>
    <t>Лозівська міська лікарня</t>
  </si>
  <si>
    <t>Куп'янська центральна міська лікарня</t>
  </si>
  <si>
    <t xml:space="preserve">Калушська міська поліклініка </t>
  </si>
  <si>
    <t>Мелітопольський 
психіатричний диспансер</t>
  </si>
  <si>
    <t>КЗ Центр первинної медико-санітарної допомоги №5"  м.Кривий Ріг"</t>
  </si>
  <si>
    <t>Ладижинське МТМО</t>
  </si>
  <si>
    <t>Гайсинська ЦРЛ</t>
  </si>
  <si>
    <t>Рівненський обласний центр СНІДу</t>
  </si>
  <si>
    <t>Київська міська туберкульозна лікарня №2</t>
  </si>
  <si>
    <t>Бершадська ЦРЛ</t>
  </si>
  <si>
    <t>Богородчанська ЦРЛ</t>
  </si>
  <si>
    <t>Луцький центр первинної медико-санітарної допомоги № 3</t>
  </si>
  <si>
    <t xml:space="preserve">КУ "Одеський обласний медичний центр психічного здоров'я" </t>
  </si>
  <si>
    <t>Волочиська ЦРЛ</t>
  </si>
  <si>
    <t>Тлумацька ЦРЛ</t>
  </si>
  <si>
    <t>Центр первинної медико-санітарної допомоги №6 м.Кривий Ріг</t>
  </si>
  <si>
    <t>Кількість пацієнтів</t>
  </si>
  <si>
    <t>Могилів-Подільське МТМО</t>
  </si>
  <si>
    <t>ЦПМСД № 4</t>
  </si>
  <si>
    <t>Херсонський обласний  проти- туберкульозний диспансер</t>
  </si>
  <si>
    <t>Ужгородський міський ЦПМСД</t>
  </si>
  <si>
    <t>Всього Закарпатська область</t>
  </si>
  <si>
    <t>Ватутінська міська лікарня. м.Ватутіне</t>
  </si>
  <si>
    <t>КЗ «Дніпропетровський наркологічний диспансер» ДОР, відділення № 3, м.Павлоград</t>
  </si>
  <si>
    <t>Центр первинної медико-санітарної допомоги № 4 м.Кривий Ріг</t>
  </si>
  <si>
    <t>Первомайська ЦМБЛ</t>
  </si>
  <si>
    <t>Лубенський 
обласний наркологічний диспансер</t>
  </si>
  <si>
    <t>КЗ Луцька міська поліклініка 
(ЦПМСД)</t>
  </si>
  <si>
    <t>КУ Лебединська центральна районна лікарня ім. лікаря К.О.Зільберника</t>
  </si>
  <si>
    <t>ВОСТМО «Фтизіатрія»</t>
  </si>
  <si>
    <t>Каховська центральна районна лікарня</t>
  </si>
  <si>
    <t>КЗОЗ «Обласний протитуберкульозний диспансер № 1»</t>
  </si>
  <si>
    <t xml:space="preserve">КЗОЗ «Обласна туберкульозна лікарня №1» </t>
  </si>
  <si>
    <t>Обласне територіальне медичне протитуберкульозне обєднання</t>
  </si>
  <si>
    <t>Обласний протитуберкульозний диспансер (с. Осташки)</t>
  </si>
  <si>
    <t>Буринська центральна района лікарня ім. проф. М.П.Новачека</t>
  </si>
  <si>
    <t>Жмеринська ЦРЛ</t>
  </si>
  <si>
    <t>ЦПМСД № 1, Полтава</t>
  </si>
  <si>
    <t>ЦПМСД № 2, Полтава</t>
  </si>
  <si>
    <t>Чугуївська центральна районна лікарня</t>
  </si>
  <si>
    <t>Зміївська центральна районна лікарня</t>
  </si>
  <si>
    <t>Бупренорфін (ГФ)</t>
  </si>
  <si>
    <t>КУ " Міський центр профілактики та боротьби з ВІЛ-інфекцією/СНІДом"</t>
  </si>
  <si>
    <t>Метадон (табл)</t>
  </si>
  <si>
    <t>Метадон (рідкий)</t>
  </si>
  <si>
    <t>Метадон(рідкий)</t>
  </si>
  <si>
    <t>Кролевецька центральна районна лікарня</t>
  </si>
  <si>
    <t>з них, отримували препарат за рецептом</t>
  </si>
  <si>
    <t>з них, отримували препарат в рамках стаціонару на дому</t>
  </si>
  <si>
    <t xml:space="preserve">Київська міська наркологічна клінічна лікарня "Соціотерапія" </t>
  </si>
  <si>
    <t xml:space="preserve">Метадон </t>
  </si>
  <si>
    <t xml:space="preserve">Донецький обласний наркологічний диспансер </t>
  </si>
  <si>
    <t>Погребищенська ЦРЛ</t>
  </si>
  <si>
    <t>Тульчинський ЦПМСД</t>
  </si>
  <si>
    <t>Кількість пацієнтів, які отримують АРТ</t>
  </si>
  <si>
    <t>Кількість пацієнтів, які готуються до АРТ</t>
  </si>
  <si>
    <t>КЗ "ДНД" ДОР" дистансерне відділення №2 м. Нікополь</t>
  </si>
  <si>
    <t xml:space="preserve">"База лікувально-профілактичних закладів" м. Кривий Ріг </t>
  </si>
  <si>
    <t>Дергачівська центральна районна лікарня</t>
  </si>
  <si>
    <t>Луганський обласний наркологічний диспансер (м. Рубіжне)</t>
  </si>
  <si>
    <t>КУ "Сєвєродонецька міська багатопрофільна лікарня"</t>
  </si>
  <si>
    <t>Луганський обласний наркологічний диспансер, диспансерне відділення 
(м. Лисичанськ)</t>
  </si>
  <si>
    <t>Наркодиспансери</t>
  </si>
  <si>
    <t>СНІД-Центри</t>
  </si>
  <si>
    <t>Протитуберкульозні диспансери/лікарні</t>
  </si>
  <si>
    <t>ПМСД, поліклініки</t>
  </si>
  <si>
    <t>Психоневрологічні диспансери/псих. лікарні</t>
  </si>
  <si>
    <t xml:space="preserve">Інше (МЛ, ЦРЛ, інфекц. лікарні, центри псих. здоров'я </t>
  </si>
  <si>
    <t>КЗ"Луцький центр первинної медико-санітарної допомоги № 2"
(ЦПМСД № 2)</t>
  </si>
  <si>
    <t>КЗ "Криворізький психоневрологічний диспансер "ДОР"</t>
  </si>
  <si>
    <t xml:space="preserve">КЗ "Дніпродзержинська міська лікарня №1"ДОР"
</t>
  </si>
  <si>
    <t>КЗ "Першотравенська ЦМЛ" ДОР"</t>
  </si>
  <si>
    <t>ОКЗ "Криворізька Інфекційна лікарня №1" ДОР"</t>
  </si>
  <si>
    <t xml:space="preserve">КЗ "Центральна міська лікарня м. Орджонікідзе" </t>
  </si>
  <si>
    <t>КЗ "Тернівська ЦМЛ" ДОР"</t>
  </si>
  <si>
    <t>КЗ "Дніпродзержинський протитуберкульозний диспансер" ДОР"</t>
  </si>
  <si>
    <t>КЗ ЦМЛ м. Марганець" ДОР"</t>
  </si>
  <si>
    <t>метадон</t>
  </si>
  <si>
    <t>бупренорфин</t>
  </si>
  <si>
    <t xml:space="preserve">Вінницька </t>
  </si>
  <si>
    <t>Волинська</t>
  </si>
  <si>
    <t>Дніпропетровська</t>
  </si>
  <si>
    <t xml:space="preserve">Донецька </t>
  </si>
  <si>
    <t xml:space="preserve">Закарпатська </t>
  </si>
  <si>
    <t>Житомирська</t>
  </si>
  <si>
    <t>Запорізька</t>
  </si>
  <si>
    <t>Івано-Франківська</t>
  </si>
  <si>
    <t>Київська</t>
  </si>
  <si>
    <t>Кіровоградська</t>
  </si>
  <si>
    <t>Луганська</t>
  </si>
  <si>
    <t xml:space="preserve">Львівська </t>
  </si>
  <si>
    <t>Миколаївська</t>
  </si>
  <si>
    <t>Одеська</t>
  </si>
  <si>
    <t>Полтавська</t>
  </si>
  <si>
    <t>Рівненська</t>
  </si>
  <si>
    <t>Сумська</t>
  </si>
  <si>
    <t>Тернопільська</t>
  </si>
  <si>
    <t>Харківська</t>
  </si>
  <si>
    <t>Херсонська</t>
  </si>
  <si>
    <t>Хмельницька</t>
  </si>
  <si>
    <t>Черкаська</t>
  </si>
  <si>
    <t>Чернівецька</t>
  </si>
  <si>
    <t>Чернігівська</t>
  </si>
  <si>
    <t>КЗ "Черкаська обласна психіатрична лікарня" Черкаської облради</t>
  </si>
  <si>
    <t>КУ "Міський протитуберкульозний диспансер"</t>
  </si>
  <si>
    <t>ДЗ "СМСЧ №4 МОЗ України" м. Нетішин</t>
  </si>
  <si>
    <t>К/О "Бурштинська центральна міська лікарня"</t>
  </si>
  <si>
    <t>КЗ "Шосткинська центральна районна лікарня"</t>
  </si>
  <si>
    <t>Коростишівська ЦРЛ</t>
  </si>
  <si>
    <t xml:space="preserve">КП "Цюрупинська центральна районна лікарня"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</si>
</sst>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р_._-;\-* #,##0.00_р_._-;_-* &quot;-&quot;??_р_._-;_-@_-"/>
    <numFmt numFmtId="164" formatCode="0.0"/>
  </numFmts>
  <fonts count="14" x14ac:knownFonts="1"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8"/>
      <name val="Calibri"/>
      <family val="2"/>
      <charset val="204"/>
    </font>
    <font>
      <b/>
      <sz val="13"/>
      <color indexed="8"/>
      <name val="Calibri"/>
      <family val="2"/>
      <charset val="204"/>
    </font>
    <font>
      <b/>
      <sz val="13"/>
      <name val="Calibri"/>
      <family val="2"/>
      <charset val="204"/>
    </font>
    <font>
      <sz val="13"/>
      <color indexed="8"/>
      <name val="Calibri"/>
      <family val="2"/>
      <charset val="204"/>
    </font>
    <font>
      <sz val="13"/>
      <name val="Calibri"/>
      <family val="2"/>
      <charset val="204"/>
    </font>
    <font>
      <b/>
      <sz val="13"/>
      <color indexed="10"/>
      <name val="Calibri"/>
      <family val="2"/>
      <charset val="204"/>
    </font>
    <font>
      <b/>
      <sz val="12"/>
      <color indexed="8"/>
      <name val="Calibri"/>
      <family val="2"/>
      <charset val="204"/>
    </font>
    <font>
      <b/>
      <sz val="13"/>
      <color indexed="8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b/>
      <sz val="13"/>
      <color theme="8" tint="0.59999389629810485"/>
      <name val="Calibri"/>
      <family val="2"/>
      <charset val="204"/>
    </font>
    <font>
      <b/>
      <sz val="12"/>
      <color indexed="8"/>
      <name val="Arial"/>
      <family val="2"/>
      <charset val="204"/>
    </font>
    <font>
      <sz val="12"/>
      <color indexed="8"/>
      <name val="Arial"/>
      <family val="2"/>
      <charset val="204"/>
    </font>
  </fonts>
  <fills count="15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40">
    <xf numFmtId="0" fontId="0" fillId="0" borderId="0" xfId="0"/>
    <xf numFmtId="0" fontId="3" fillId="2" borderId="1" xfId="0" applyFont="1" applyFill="1" applyBorder="1" applyAlignment="1">
      <alignment horizontal="left" vertical="center" textRotation="90" wrapText="1"/>
    </xf>
    <xf numFmtId="0" fontId="3" fillId="3" borderId="2" xfId="0" applyFont="1" applyFill="1" applyBorder="1" applyAlignment="1">
      <alignment horizontal="left" vertical="center" textRotation="90" wrapText="1"/>
    </xf>
    <xf numFmtId="0" fontId="3" fillId="3" borderId="3" xfId="0" applyFont="1" applyFill="1" applyBorder="1" applyAlignment="1">
      <alignment horizontal="left" vertical="center" textRotation="90" wrapText="1"/>
    </xf>
    <xf numFmtId="1" fontId="3" fillId="3" borderId="2" xfId="0" applyNumberFormat="1" applyFont="1" applyFill="1" applyBorder="1" applyAlignment="1">
      <alignment horizontal="center" vertical="center" textRotation="90" wrapText="1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4" borderId="1" xfId="0" applyFont="1" applyFill="1" applyBorder="1" applyAlignment="1">
      <alignment horizontal="left" vertical="center" wrapText="1"/>
    </xf>
    <xf numFmtId="0" fontId="3" fillId="4" borderId="5" xfId="0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1" fontId="3" fillId="4" borderId="7" xfId="0" applyNumberFormat="1" applyFont="1" applyFill="1" applyBorder="1" applyAlignment="1">
      <alignment horizontal="center" vertical="center" wrapText="1"/>
    </xf>
    <xf numFmtId="1" fontId="3" fillId="4" borderId="8" xfId="0" applyNumberFormat="1" applyFont="1" applyFill="1" applyBorder="1" applyAlignment="1">
      <alignment horizontal="center" vertical="center" wrapText="1"/>
    </xf>
    <xf numFmtId="1" fontId="3" fillId="4" borderId="1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1" fontId="5" fillId="0" borderId="9" xfId="0" applyNumberFormat="1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1" fontId="5" fillId="0" borderId="13" xfId="0" applyNumberFormat="1" applyFont="1" applyFill="1" applyBorder="1" applyAlignment="1">
      <alignment horizontal="center" vertical="center" wrapText="1"/>
    </xf>
    <xf numFmtId="1" fontId="5" fillId="0" borderId="9" xfId="0" applyNumberFormat="1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1" fontId="5" fillId="0" borderId="0" xfId="0" applyNumberFormat="1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0" fontId="3" fillId="5" borderId="12" xfId="0" applyFont="1" applyFill="1" applyBorder="1" applyAlignment="1">
      <alignment horizontal="center" vertical="center" wrapText="1"/>
    </xf>
    <xf numFmtId="0" fontId="3" fillId="5" borderId="10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1" fontId="3" fillId="3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/>
    </xf>
    <xf numFmtId="0" fontId="4" fillId="5" borderId="10" xfId="0" applyFont="1" applyFill="1" applyBorder="1" applyAlignment="1">
      <alignment horizontal="center" vertical="center" wrapText="1"/>
    </xf>
    <xf numFmtId="0" fontId="4" fillId="5" borderId="9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1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1" fontId="5" fillId="0" borderId="3" xfId="0" applyNumberFormat="1" applyFont="1" applyFill="1" applyBorder="1" applyAlignment="1">
      <alignment horizontal="center" vertical="center" wrapText="1"/>
    </xf>
    <xf numFmtId="1" fontId="5" fillId="0" borderId="2" xfId="0" applyNumberFormat="1" applyFont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1" fontId="5" fillId="0" borderId="16" xfId="0" applyNumberFormat="1" applyFont="1" applyFill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 wrapText="1"/>
    </xf>
    <xf numFmtId="1" fontId="5" fillId="0" borderId="16" xfId="0" applyNumberFormat="1" applyFont="1" applyBorder="1" applyAlignment="1">
      <alignment horizontal="center" vertical="center" wrapText="1"/>
    </xf>
    <xf numFmtId="1" fontId="5" fillId="3" borderId="16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1" fontId="3" fillId="0" borderId="0" xfId="0" applyNumberFormat="1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5" borderId="16" xfId="0" applyFont="1" applyFill="1" applyBorder="1" applyAlignment="1">
      <alignment horizontal="center" vertical="center" wrapText="1"/>
    </xf>
    <xf numFmtId="0" fontId="3" fillId="5" borderId="9" xfId="0" applyFont="1" applyFill="1" applyBorder="1" applyAlignment="1">
      <alignment horizontal="center" vertical="center" wrapText="1"/>
    </xf>
    <xf numFmtId="0" fontId="3" fillId="5" borderId="13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6" borderId="0" xfId="0" applyFont="1" applyFill="1" applyBorder="1" applyAlignment="1">
      <alignment horizontal="left" vertical="center" wrapText="1"/>
    </xf>
    <xf numFmtId="0" fontId="4" fillId="5" borderId="6" xfId="0" applyFont="1" applyFill="1" applyBorder="1" applyAlignment="1">
      <alignment horizontal="center" vertical="center" wrapText="1"/>
    </xf>
    <xf numFmtId="0" fontId="3" fillId="5" borderId="15" xfId="0" applyFont="1" applyFill="1" applyBorder="1" applyAlignment="1">
      <alignment horizontal="center" vertical="center" wrapText="1"/>
    </xf>
    <xf numFmtId="0" fontId="3" fillId="5" borderId="14" xfId="0" applyFont="1" applyFill="1" applyBorder="1" applyAlignment="1">
      <alignment horizontal="center" vertical="center" wrapText="1"/>
    </xf>
    <xf numFmtId="0" fontId="3" fillId="5" borderId="6" xfId="0" applyFont="1" applyFill="1" applyBorder="1" applyAlignment="1">
      <alignment horizontal="center" vertical="center" wrapText="1"/>
    </xf>
    <xf numFmtId="0" fontId="4" fillId="5" borderId="14" xfId="0" applyFont="1" applyFill="1" applyBorder="1" applyAlignment="1">
      <alignment horizontal="center" vertical="center" wrapText="1"/>
    </xf>
    <xf numFmtId="1" fontId="6" fillId="0" borderId="10" xfId="0" applyNumberFormat="1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1" fontId="3" fillId="0" borderId="0" xfId="0" applyNumberFormat="1" applyFont="1" applyFill="1" applyAlignment="1">
      <alignment horizontal="center" vertical="center" wrapText="1"/>
    </xf>
    <xf numFmtId="1" fontId="3" fillId="0" borderId="0" xfId="0" applyNumberFormat="1" applyFont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5" borderId="0" xfId="0" applyFont="1" applyFill="1" applyAlignment="1">
      <alignment horizontal="left" vertical="center" wrapText="1"/>
    </xf>
    <xf numFmtId="0" fontId="3" fillId="5" borderId="0" xfId="0" applyFont="1" applyFill="1" applyAlignment="1">
      <alignment horizontal="center" vertical="center" wrapText="1"/>
    </xf>
    <xf numFmtId="1" fontId="6" fillId="0" borderId="16" xfId="0" applyNumberFormat="1" applyFont="1" applyFill="1" applyBorder="1" applyAlignment="1">
      <alignment horizontal="center" vertical="center" wrapText="1"/>
    </xf>
    <xf numFmtId="1" fontId="5" fillId="0" borderId="2" xfId="0" applyNumberFormat="1" applyFont="1" applyFill="1" applyBorder="1" applyAlignment="1">
      <alignment horizontal="center" vertical="center" wrapText="1"/>
    </xf>
    <xf numFmtId="0" fontId="3" fillId="4" borderId="1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1" fontId="6" fillId="0" borderId="2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0" fontId="4" fillId="5" borderId="16" xfId="0" applyFont="1" applyFill="1" applyBorder="1" applyAlignment="1">
      <alignment horizontal="center" vertical="center" wrapText="1"/>
    </xf>
    <xf numFmtId="0" fontId="4" fillId="5" borderId="13" xfId="0" applyFont="1" applyFill="1" applyBorder="1" applyAlignment="1">
      <alignment horizontal="center" vertical="center" wrapText="1"/>
    </xf>
    <xf numFmtId="1" fontId="6" fillId="0" borderId="3" xfId="0" applyNumberFormat="1" applyFont="1" applyFill="1" applyBorder="1" applyAlignment="1">
      <alignment horizontal="center" vertical="center" wrapText="1"/>
    </xf>
    <xf numFmtId="1" fontId="5" fillId="0" borderId="13" xfId="0" applyNumberFormat="1" applyFont="1" applyBorder="1" applyAlignment="1">
      <alignment horizontal="center" vertical="center" wrapText="1"/>
    </xf>
    <xf numFmtId="1" fontId="5" fillId="0" borderId="0" xfId="0" applyNumberFormat="1" applyFont="1" applyBorder="1" applyAlignment="1">
      <alignment horizontal="center" vertical="center" wrapText="1"/>
    </xf>
    <xf numFmtId="1" fontId="3" fillId="3" borderId="3" xfId="0" applyNumberFormat="1" applyFont="1" applyFill="1" applyBorder="1" applyAlignment="1">
      <alignment horizontal="center" vertical="center" wrapText="1"/>
    </xf>
    <xf numFmtId="1" fontId="3" fillId="3" borderId="16" xfId="0" applyNumberFormat="1" applyFont="1" applyFill="1" applyBorder="1" applyAlignment="1">
      <alignment horizontal="center" vertical="center" wrapText="1"/>
    </xf>
    <xf numFmtId="1" fontId="4" fillId="3" borderId="3" xfId="0" applyNumberFormat="1" applyFont="1" applyFill="1" applyBorder="1" applyAlignment="1">
      <alignment horizontal="center" vertical="center" wrapText="1"/>
    </xf>
    <xf numFmtId="1" fontId="4" fillId="3" borderId="16" xfId="0" applyNumberFormat="1" applyFont="1" applyFill="1" applyBorder="1" applyAlignment="1">
      <alignment horizontal="center" vertical="center" wrapText="1"/>
    </xf>
    <xf numFmtId="0" fontId="3" fillId="3" borderId="16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1" fontId="5" fillId="3" borderId="13" xfId="0" applyNumberFormat="1" applyFont="1" applyFill="1" applyBorder="1" applyAlignment="1">
      <alignment horizontal="center" vertical="center" wrapText="1"/>
    </xf>
    <xf numFmtId="1" fontId="3" fillId="5" borderId="1" xfId="0" applyNumberFormat="1" applyFont="1" applyFill="1" applyBorder="1" applyAlignment="1">
      <alignment horizontal="center" vertical="center" wrapText="1"/>
    </xf>
    <xf numFmtId="1" fontId="3" fillId="3" borderId="13" xfId="0" applyNumberFormat="1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textRotation="90" wrapText="1"/>
    </xf>
    <xf numFmtId="0" fontId="3" fillId="2" borderId="2" xfId="0" applyFont="1" applyFill="1" applyBorder="1" applyAlignment="1">
      <alignment horizontal="center" vertical="center" textRotation="90" wrapText="1"/>
    </xf>
    <xf numFmtId="1" fontId="3" fillId="2" borderId="2" xfId="0" applyNumberFormat="1" applyFont="1" applyFill="1" applyBorder="1" applyAlignment="1">
      <alignment horizontal="center" vertical="center" textRotation="90" wrapText="1"/>
    </xf>
    <xf numFmtId="0" fontId="3" fillId="2" borderId="3" xfId="0" applyFont="1" applyFill="1" applyBorder="1" applyAlignment="1">
      <alignment horizontal="center" vertical="center" textRotation="90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1" fontId="5" fillId="0" borderId="14" xfId="0" applyNumberFormat="1" applyFont="1" applyBorder="1" applyAlignment="1">
      <alignment horizontal="center" vertical="center" wrapText="1"/>
    </xf>
    <xf numFmtId="1" fontId="5" fillId="3" borderId="0" xfId="0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5" borderId="19" xfId="0" applyFont="1" applyFill="1" applyBorder="1" applyAlignment="1">
      <alignment horizontal="center" vertical="center" wrapText="1"/>
    </xf>
    <xf numFmtId="1" fontId="3" fillId="3" borderId="11" xfId="0" applyNumberFormat="1" applyFont="1" applyFill="1" applyBorder="1" applyAlignment="1">
      <alignment horizontal="center" vertical="center" wrapText="1"/>
    </xf>
    <xf numFmtId="1" fontId="3" fillId="4" borderId="6" xfId="0" applyNumberFormat="1" applyFont="1" applyFill="1" applyBorder="1" applyAlignment="1">
      <alignment horizontal="center" vertical="center" wrapText="1"/>
    </xf>
    <xf numFmtId="1" fontId="5" fillId="0" borderId="21" xfId="0" applyNumberFormat="1" applyFont="1" applyFill="1" applyBorder="1" applyAlignment="1">
      <alignment horizontal="center" vertical="center" wrapText="1"/>
    </xf>
    <xf numFmtId="1" fontId="5" fillId="0" borderId="22" xfId="0" applyNumberFormat="1" applyFont="1" applyFill="1" applyBorder="1" applyAlignment="1">
      <alignment horizontal="center" vertical="center" wrapText="1"/>
    </xf>
    <xf numFmtId="1" fontId="5" fillId="0" borderId="14" xfId="0" applyNumberFormat="1" applyFont="1" applyFill="1" applyBorder="1" applyAlignment="1">
      <alignment horizontal="center" vertical="center" wrapText="1"/>
    </xf>
    <xf numFmtId="0" fontId="3" fillId="5" borderId="19" xfId="0" applyFont="1" applyFill="1" applyBorder="1" applyAlignment="1">
      <alignment horizontal="center" vertical="center" wrapText="1"/>
    </xf>
    <xf numFmtId="1" fontId="3" fillId="3" borderId="2" xfId="0" applyNumberFormat="1" applyFont="1" applyFill="1" applyBorder="1" applyAlignment="1">
      <alignment horizontal="center" vertical="center" wrapText="1"/>
    </xf>
    <xf numFmtId="1" fontId="3" fillId="3" borderId="10" xfId="0" applyNumberFormat="1" applyFont="1" applyFill="1" applyBorder="1" applyAlignment="1">
      <alignment horizontal="center" vertical="center" wrapText="1"/>
    </xf>
    <xf numFmtId="1" fontId="5" fillId="0" borderId="3" xfId="0" applyNumberFormat="1" applyFont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textRotation="90" wrapText="1"/>
    </xf>
    <xf numFmtId="0" fontId="8" fillId="2" borderId="11" xfId="0" applyFont="1" applyFill="1" applyBorder="1" applyAlignment="1">
      <alignment horizontal="center" vertical="center" wrapText="1"/>
    </xf>
    <xf numFmtId="1" fontId="5" fillId="5" borderId="10" xfId="0" applyNumberFormat="1" applyFont="1" applyFill="1" applyBorder="1" applyAlignment="1">
      <alignment horizontal="center" vertical="center" wrapText="1"/>
    </xf>
    <xf numFmtId="0" fontId="9" fillId="3" borderId="11" xfId="0" applyFont="1" applyFill="1" applyBorder="1" applyAlignment="1">
      <alignment horizontal="center" vertical="center" wrapText="1"/>
    </xf>
    <xf numFmtId="1" fontId="3" fillId="8" borderId="11" xfId="0" applyNumberFormat="1" applyFont="1" applyFill="1" applyBorder="1" applyAlignment="1">
      <alignment horizontal="center" vertical="center" wrapText="1"/>
    </xf>
    <xf numFmtId="164" fontId="3" fillId="8" borderId="6" xfId="0" applyNumberFormat="1" applyFont="1" applyFill="1" applyBorder="1" applyAlignment="1">
      <alignment horizontal="center" vertical="center" wrapText="1"/>
    </xf>
    <xf numFmtId="164" fontId="3" fillId="8" borderId="11" xfId="0" applyNumberFormat="1" applyFont="1" applyFill="1" applyBorder="1" applyAlignment="1">
      <alignment horizontal="center" vertical="center" wrapText="1"/>
    </xf>
    <xf numFmtId="1" fontId="3" fillId="2" borderId="11" xfId="0" applyNumberFormat="1" applyFont="1" applyFill="1" applyBorder="1" applyAlignment="1">
      <alignment horizontal="center" vertical="center" wrapText="1"/>
    </xf>
    <xf numFmtId="1" fontId="3" fillId="3" borderId="0" xfId="0" applyNumberFormat="1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1" fontId="4" fillId="3" borderId="11" xfId="0" applyNumberFormat="1" applyFont="1" applyFill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center" vertical="center" wrapText="1"/>
    </xf>
    <xf numFmtId="0" fontId="3" fillId="5" borderId="11" xfId="0" applyFont="1" applyFill="1" applyBorder="1" applyAlignment="1">
      <alignment horizontal="center" vertical="center" wrapText="1"/>
    </xf>
    <xf numFmtId="0" fontId="9" fillId="5" borderId="11" xfId="0" applyFont="1" applyFill="1" applyBorder="1" applyAlignment="1">
      <alignment horizontal="center" vertical="center" wrapText="1"/>
    </xf>
    <xf numFmtId="164" fontId="9" fillId="5" borderId="11" xfId="0" applyNumberFormat="1" applyFont="1" applyFill="1" applyBorder="1" applyAlignment="1">
      <alignment horizontal="center" vertical="center" wrapText="1"/>
    </xf>
    <xf numFmtId="0" fontId="4" fillId="5" borderId="11" xfId="0" applyFont="1" applyFill="1" applyBorder="1" applyAlignment="1">
      <alignment horizontal="center" vertical="center" wrapText="1"/>
    </xf>
    <xf numFmtId="1" fontId="4" fillId="5" borderId="11" xfId="0" applyNumberFormat="1" applyFont="1" applyFill="1" applyBorder="1" applyAlignment="1">
      <alignment horizontal="center" vertical="center" wrapText="1"/>
    </xf>
    <xf numFmtId="1" fontId="5" fillId="5" borderId="13" xfId="0" applyNumberFormat="1" applyFont="1" applyFill="1" applyBorder="1" applyAlignment="1">
      <alignment horizontal="center" vertical="center" wrapText="1"/>
    </xf>
    <xf numFmtId="1" fontId="5" fillId="5" borderId="16" xfId="0" applyNumberFormat="1" applyFont="1" applyFill="1" applyBorder="1" applyAlignment="1">
      <alignment horizontal="center" vertical="center" wrapText="1"/>
    </xf>
    <xf numFmtId="164" fontId="3" fillId="5" borderId="11" xfId="0" applyNumberFormat="1" applyFont="1" applyFill="1" applyBorder="1" applyAlignment="1">
      <alignment horizontal="center" vertical="center" wrapText="1"/>
    </xf>
    <xf numFmtId="1" fontId="3" fillId="5" borderId="11" xfId="0" applyNumberFormat="1" applyFont="1" applyFill="1" applyBorder="1" applyAlignment="1">
      <alignment horizontal="center" vertical="center" wrapText="1"/>
    </xf>
    <xf numFmtId="1" fontId="5" fillId="0" borderId="21" xfId="0" applyNumberFormat="1" applyFont="1" applyBorder="1" applyAlignment="1">
      <alignment horizontal="center" vertical="center" wrapText="1"/>
    </xf>
    <xf numFmtId="1" fontId="5" fillId="0" borderId="22" xfId="0" applyNumberFormat="1" applyFont="1" applyBorder="1" applyAlignment="1">
      <alignment horizontal="center" vertical="center" wrapText="1"/>
    </xf>
    <xf numFmtId="164" fontId="4" fillId="5" borderId="11" xfId="0" applyNumberFormat="1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1" fontId="5" fillId="3" borderId="9" xfId="0" applyNumberFormat="1" applyFont="1" applyFill="1" applyBorder="1" applyAlignment="1">
      <alignment horizontal="center" vertical="center" wrapText="1"/>
    </xf>
    <xf numFmtId="1" fontId="5" fillId="3" borderId="10" xfId="0" applyNumberFormat="1" applyFont="1" applyFill="1" applyBorder="1" applyAlignment="1">
      <alignment horizontal="center" vertical="center" wrapText="1"/>
    </xf>
    <xf numFmtId="1" fontId="5" fillId="0" borderId="12" xfId="0" applyNumberFormat="1" applyFont="1" applyBorder="1" applyAlignment="1">
      <alignment horizontal="center" vertical="center" wrapText="1"/>
    </xf>
    <xf numFmtId="1" fontId="5" fillId="0" borderId="17" xfId="0" applyNumberFormat="1" applyFont="1" applyBorder="1" applyAlignment="1">
      <alignment horizontal="center" vertical="center" wrapText="1"/>
    </xf>
    <xf numFmtId="1" fontId="5" fillId="0" borderId="27" xfId="0" applyNumberFormat="1" applyFont="1" applyFill="1" applyBorder="1" applyAlignment="1">
      <alignment horizontal="center" vertical="center" wrapText="1"/>
    </xf>
    <xf numFmtId="1" fontId="3" fillId="2" borderId="4" xfId="0" applyNumberFormat="1" applyFont="1" applyFill="1" applyBorder="1" applyAlignment="1">
      <alignment horizontal="center" vertical="center" textRotation="90" wrapText="1"/>
    </xf>
    <xf numFmtId="1" fontId="3" fillId="2" borderId="23" xfId="0" applyNumberFormat="1" applyFont="1" applyFill="1" applyBorder="1" applyAlignment="1">
      <alignment horizontal="center" vertical="center" textRotation="90" wrapText="1"/>
    </xf>
    <xf numFmtId="1" fontId="5" fillId="0" borderId="23" xfId="0" applyNumberFormat="1" applyFont="1" applyFill="1" applyBorder="1" applyAlignment="1">
      <alignment horizontal="center" vertical="center" wrapText="1"/>
    </xf>
    <xf numFmtId="1" fontId="6" fillId="0" borderId="23" xfId="0" applyNumberFormat="1" applyFont="1" applyFill="1" applyBorder="1" applyAlignment="1">
      <alignment horizontal="center" vertical="center" wrapText="1"/>
    </xf>
    <xf numFmtId="1" fontId="6" fillId="0" borderId="22" xfId="0" applyNumberFormat="1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1" fontId="5" fillId="0" borderId="27" xfId="0" applyNumberFormat="1" applyFont="1" applyBorder="1" applyAlignment="1">
      <alignment horizontal="center" vertical="center" wrapText="1"/>
    </xf>
    <xf numFmtId="1" fontId="5" fillId="10" borderId="2" xfId="0" applyNumberFormat="1" applyFont="1" applyFill="1" applyBorder="1" applyAlignment="1">
      <alignment horizontal="center" vertical="center" wrapText="1"/>
    </xf>
    <xf numFmtId="1" fontId="5" fillId="10" borderId="3" xfId="0" applyNumberFormat="1" applyFont="1" applyFill="1" applyBorder="1" applyAlignment="1">
      <alignment horizontal="center" vertical="center" wrapText="1"/>
    </xf>
    <xf numFmtId="1" fontId="5" fillId="10" borderId="10" xfId="0" applyNumberFormat="1" applyFont="1" applyFill="1" applyBorder="1" applyAlignment="1">
      <alignment horizontal="center" vertical="center" wrapText="1"/>
    </xf>
    <xf numFmtId="1" fontId="5" fillId="10" borderId="16" xfId="0" applyNumberFormat="1" applyFont="1" applyFill="1" applyBorder="1" applyAlignment="1">
      <alignment horizontal="center" vertical="center" wrapText="1"/>
    </xf>
    <xf numFmtId="1" fontId="5" fillId="10" borderId="4" xfId="0" applyNumberFormat="1" applyFont="1" applyFill="1" applyBorder="1" applyAlignment="1">
      <alignment horizontal="center" vertical="center" wrapText="1"/>
    </xf>
    <xf numFmtId="1" fontId="5" fillId="10" borderId="19" xfId="0" applyNumberFormat="1" applyFont="1" applyFill="1" applyBorder="1" applyAlignment="1">
      <alignment horizontal="center" vertical="center" wrapText="1"/>
    </xf>
    <xf numFmtId="0" fontId="3" fillId="10" borderId="2" xfId="0" applyFont="1" applyFill="1" applyBorder="1" applyAlignment="1">
      <alignment horizontal="center" vertical="center" wrapText="1"/>
    </xf>
    <xf numFmtId="0" fontId="3" fillId="10" borderId="4" xfId="0" applyFont="1" applyFill="1" applyBorder="1" applyAlignment="1">
      <alignment horizontal="center" vertical="center" wrapText="1"/>
    </xf>
    <xf numFmtId="0" fontId="3" fillId="10" borderId="10" xfId="0" applyFont="1" applyFill="1" applyBorder="1" applyAlignment="1">
      <alignment horizontal="center" vertical="center" wrapText="1"/>
    </xf>
    <xf numFmtId="0" fontId="3" fillId="10" borderId="19" xfId="0" applyFont="1" applyFill="1" applyBorder="1" applyAlignment="1">
      <alignment horizontal="center" vertical="center" wrapText="1"/>
    </xf>
    <xf numFmtId="0" fontId="3" fillId="10" borderId="14" xfId="0" applyFont="1" applyFill="1" applyBorder="1" applyAlignment="1">
      <alignment horizontal="center" vertical="center" wrapText="1"/>
    </xf>
    <xf numFmtId="0" fontId="3" fillId="10" borderId="24" xfId="0" applyFont="1" applyFill="1" applyBorder="1" applyAlignment="1">
      <alignment horizontal="center" vertical="center" wrapText="1"/>
    </xf>
    <xf numFmtId="0" fontId="3" fillId="10" borderId="11" xfId="0" applyFont="1" applyFill="1" applyBorder="1" applyAlignment="1">
      <alignment horizontal="center" vertical="center" wrapText="1"/>
    </xf>
    <xf numFmtId="1" fontId="5" fillId="10" borderId="9" xfId="0" applyNumberFormat="1" applyFont="1" applyFill="1" applyBorder="1" applyAlignment="1">
      <alignment horizontal="center" vertical="center" wrapText="1"/>
    </xf>
    <xf numFmtId="1" fontId="5" fillId="10" borderId="20" xfId="0" applyNumberFormat="1" applyFont="1" applyFill="1" applyBorder="1" applyAlignment="1">
      <alignment horizontal="center" vertical="center" wrapText="1"/>
    </xf>
    <xf numFmtId="1" fontId="3" fillId="10" borderId="11" xfId="0" applyNumberFormat="1" applyFont="1" applyFill="1" applyBorder="1" applyAlignment="1">
      <alignment horizontal="center" vertical="center" wrapText="1"/>
    </xf>
    <xf numFmtId="0" fontId="9" fillId="10" borderId="11" xfId="0" applyFont="1" applyFill="1" applyBorder="1" applyAlignment="1">
      <alignment horizontal="center" vertical="center" wrapText="1"/>
    </xf>
    <xf numFmtId="0" fontId="4" fillId="10" borderId="11" xfId="0" applyFont="1" applyFill="1" applyBorder="1" applyAlignment="1">
      <alignment horizontal="center" vertical="center" wrapText="1"/>
    </xf>
    <xf numFmtId="1" fontId="5" fillId="10" borderId="14" xfId="0" applyNumberFormat="1" applyFont="1" applyFill="1" applyBorder="1" applyAlignment="1">
      <alignment horizontal="center" vertical="center" wrapText="1"/>
    </xf>
    <xf numFmtId="1" fontId="5" fillId="10" borderId="24" xfId="0" applyNumberFormat="1" applyFont="1" applyFill="1" applyBorder="1" applyAlignment="1">
      <alignment horizontal="center" vertical="center" wrapText="1"/>
    </xf>
    <xf numFmtId="0" fontId="4" fillId="10" borderId="13" xfId="0" applyFont="1" applyFill="1" applyBorder="1" applyAlignment="1">
      <alignment horizontal="center" vertical="center" wrapText="1"/>
    </xf>
    <xf numFmtId="0" fontId="4" fillId="10" borderId="16" xfId="0" applyFont="1" applyFill="1" applyBorder="1" applyAlignment="1">
      <alignment horizontal="center" vertical="center" wrapText="1"/>
    </xf>
    <xf numFmtId="1" fontId="5" fillId="10" borderId="21" xfId="0" applyNumberFormat="1" applyFont="1" applyFill="1" applyBorder="1" applyAlignment="1">
      <alignment horizontal="center" vertical="center" wrapText="1"/>
    </xf>
    <xf numFmtId="1" fontId="5" fillId="10" borderId="13" xfId="0" applyNumberFormat="1" applyFont="1" applyFill="1" applyBorder="1" applyAlignment="1">
      <alignment horizontal="center" vertical="center" wrapText="1"/>
    </xf>
    <xf numFmtId="1" fontId="5" fillId="10" borderId="22" xfId="0" applyNumberFormat="1" applyFont="1" applyFill="1" applyBorder="1" applyAlignment="1">
      <alignment horizontal="center" vertical="center" wrapText="1"/>
    </xf>
    <xf numFmtId="0" fontId="3" fillId="10" borderId="1" xfId="0" applyFont="1" applyFill="1" applyBorder="1" applyAlignment="1">
      <alignment horizontal="center" vertical="center" wrapText="1"/>
    </xf>
    <xf numFmtId="0" fontId="4" fillId="10" borderId="12" xfId="0" applyFont="1" applyFill="1" applyBorder="1" applyAlignment="1">
      <alignment horizontal="center" vertical="center" wrapText="1"/>
    </xf>
    <xf numFmtId="0" fontId="4" fillId="1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1" fontId="3" fillId="0" borderId="11" xfId="0" applyNumberFormat="1" applyFont="1" applyFill="1" applyBorder="1" applyAlignment="1">
      <alignment horizontal="center" vertical="center" wrapText="1"/>
    </xf>
    <xf numFmtId="1" fontId="4" fillId="0" borderId="11" xfId="0" applyNumberFormat="1" applyFont="1" applyFill="1" applyBorder="1" applyAlignment="1">
      <alignment horizontal="center" vertical="center" wrapText="1"/>
    </xf>
    <xf numFmtId="0" fontId="3" fillId="5" borderId="20" xfId="0" applyFont="1" applyFill="1" applyBorder="1" applyAlignment="1">
      <alignment horizontal="center" vertical="center" wrapText="1"/>
    </xf>
    <xf numFmtId="1" fontId="3" fillId="0" borderId="6" xfId="0" applyNumberFormat="1" applyFont="1" applyFill="1" applyBorder="1" applyAlignment="1">
      <alignment horizontal="center" vertical="center" wrapText="1"/>
    </xf>
    <xf numFmtId="1" fontId="5" fillId="10" borderId="12" xfId="0" applyNumberFormat="1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3" fillId="13" borderId="11" xfId="0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 vertical="center" wrapText="1"/>
    </xf>
    <xf numFmtId="1" fontId="9" fillId="5" borderId="1" xfId="0" applyNumberFormat="1" applyFont="1" applyFill="1" applyBorder="1" applyAlignment="1">
      <alignment horizontal="center" vertical="center" wrapText="1"/>
    </xf>
    <xf numFmtId="0" fontId="4" fillId="13" borderId="11" xfId="0" applyFont="1" applyFill="1" applyBorder="1" applyAlignment="1">
      <alignment horizontal="center" vertical="center" wrapText="1"/>
    </xf>
    <xf numFmtId="1" fontId="4" fillId="13" borderId="11" xfId="0" applyNumberFormat="1" applyFont="1" applyFill="1" applyBorder="1" applyAlignment="1">
      <alignment horizontal="center" vertical="center" wrapText="1"/>
    </xf>
    <xf numFmtId="0" fontId="11" fillId="13" borderId="11" xfId="0" applyFont="1" applyFill="1" applyBorder="1" applyAlignment="1">
      <alignment horizontal="center" vertical="center" wrapText="1"/>
    </xf>
    <xf numFmtId="1" fontId="3" fillId="13" borderId="11" xfId="0" applyNumberFormat="1" applyFont="1" applyFill="1" applyBorder="1" applyAlignment="1">
      <alignment horizontal="center" vertical="center" wrapText="1"/>
    </xf>
    <xf numFmtId="1" fontId="3" fillId="14" borderId="1" xfId="0" applyNumberFormat="1" applyFont="1" applyFill="1" applyBorder="1" applyAlignment="1">
      <alignment horizontal="center" vertical="center" wrapText="1"/>
    </xf>
    <xf numFmtId="1" fontId="3" fillId="14" borderId="11" xfId="0" applyNumberFormat="1" applyFont="1" applyFill="1" applyBorder="1" applyAlignment="1">
      <alignment horizontal="center" vertical="center" wrapText="1"/>
    </xf>
    <xf numFmtId="1" fontId="3" fillId="0" borderId="29" xfId="0" applyNumberFormat="1" applyFont="1" applyFill="1" applyBorder="1" applyAlignment="1">
      <alignment horizontal="center" vertical="center" wrapText="1"/>
    </xf>
    <xf numFmtId="1" fontId="3" fillId="14" borderId="2" xfId="0" applyNumberFormat="1" applyFont="1" applyFill="1" applyBorder="1" applyAlignment="1">
      <alignment horizontal="center" vertical="center" textRotation="90" wrapText="1"/>
    </xf>
    <xf numFmtId="0" fontId="3" fillId="14" borderId="2" xfId="0" applyNumberFormat="1" applyFont="1" applyFill="1" applyBorder="1" applyAlignment="1">
      <alignment horizontal="center" vertical="center" wrapText="1"/>
    </xf>
    <xf numFmtId="0" fontId="3" fillId="14" borderId="7" xfId="0" applyFont="1" applyFill="1" applyBorder="1" applyAlignment="1">
      <alignment horizontal="center" vertical="center" wrapText="1"/>
    </xf>
    <xf numFmtId="0" fontId="5" fillId="14" borderId="29" xfId="0" applyNumberFormat="1" applyFont="1" applyFill="1" applyBorder="1" applyAlignment="1">
      <alignment horizontal="center" vertical="center" wrapText="1"/>
    </xf>
    <xf numFmtId="1" fontId="5" fillId="14" borderId="3" xfId="0" applyNumberFormat="1" applyFont="1" applyFill="1" applyBorder="1" applyAlignment="1">
      <alignment horizontal="center" vertical="center" wrapText="1"/>
    </xf>
    <xf numFmtId="0" fontId="3" fillId="14" borderId="29" xfId="0" applyNumberFormat="1" applyFont="1" applyFill="1" applyBorder="1" applyAlignment="1">
      <alignment horizontal="center" vertical="center" wrapText="1"/>
    </xf>
    <xf numFmtId="0" fontId="5" fillId="14" borderId="22" xfId="0" applyNumberFormat="1" applyFont="1" applyFill="1" applyBorder="1" applyAlignment="1">
      <alignment horizontal="center" vertical="center" wrapText="1"/>
    </xf>
    <xf numFmtId="0" fontId="3" fillId="14" borderId="15" xfId="0" applyNumberFormat="1" applyFont="1" applyFill="1" applyBorder="1" applyAlignment="1">
      <alignment horizontal="center" vertical="center" wrapText="1"/>
    </xf>
    <xf numFmtId="0" fontId="3" fillId="14" borderId="6" xfId="0" applyNumberFormat="1" applyFont="1" applyFill="1" applyBorder="1" applyAlignment="1">
      <alignment horizontal="center" vertical="center" wrapText="1"/>
    </xf>
    <xf numFmtId="0" fontId="5" fillId="14" borderId="3" xfId="0" applyNumberFormat="1" applyFont="1" applyFill="1" applyBorder="1" applyAlignment="1">
      <alignment horizontal="center" vertical="center" wrapText="1"/>
    </xf>
    <xf numFmtId="164" fontId="5" fillId="14" borderId="2" xfId="0" applyNumberFormat="1" applyFont="1" applyFill="1" applyBorder="1" applyAlignment="1">
      <alignment horizontal="center" vertical="center" wrapText="1"/>
    </xf>
    <xf numFmtId="0" fontId="5" fillId="14" borderId="16" xfId="0" applyNumberFormat="1" applyFont="1" applyFill="1" applyBorder="1" applyAlignment="1">
      <alignment horizontal="center" vertical="center" wrapText="1"/>
    </xf>
    <xf numFmtId="1" fontId="5" fillId="14" borderId="10" xfId="0" applyNumberFormat="1" applyFont="1" applyFill="1" applyBorder="1" applyAlignment="1">
      <alignment horizontal="center" vertical="center" wrapText="1"/>
    </xf>
    <xf numFmtId="0" fontId="3" fillId="14" borderId="1" xfId="0" applyNumberFormat="1" applyFont="1" applyFill="1" applyBorder="1" applyAlignment="1">
      <alignment horizontal="center" vertical="center" wrapText="1"/>
    </xf>
    <xf numFmtId="0" fontId="5" fillId="14" borderId="2" xfId="0" applyNumberFormat="1" applyFont="1" applyFill="1" applyBorder="1" applyAlignment="1">
      <alignment horizontal="center" vertical="center" wrapText="1"/>
    </xf>
    <xf numFmtId="0" fontId="5" fillId="14" borderId="10" xfId="0" applyNumberFormat="1" applyFont="1" applyFill="1" applyBorder="1" applyAlignment="1">
      <alignment horizontal="center" vertical="center" wrapText="1"/>
    </xf>
    <xf numFmtId="1" fontId="5" fillId="14" borderId="16" xfId="0" applyNumberFormat="1" applyFont="1" applyFill="1" applyBorder="1" applyAlignment="1">
      <alignment horizontal="center" vertical="center" wrapText="1"/>
    </xf>
    <xf numFmtId="0" fontId="3" fillId="14" borderId="3" xfId="0" applyFont="1" applyFill="1" applyBorder="1" applyAlignment="1">
      <alignment horizontal="center" vertical="center" wrapText="1"/>
    </xf>
    <xf numFmtId="0" fontId="3" fillId="14" borderId="2" xfId="0" applyFont="1" applyFill="1" applyBorder="1" applyAlignment="1">
      <alignment horizontal="center" vertical="center" wrapText="1"/>
    </xf>
    <xf numFmtId="0" fontId="3" fillId="14" borderId="16" xfId="0" applyFont="1" applyFill="1" applyBorder="1" applyAlignment="1">
      <alignment horizontal="center" vertical="center" wrapText="1"/>
    </xf>
    <xf numFmtId="0" fontId="3" fillId="14" borderId="10" xfId="0" applyFont="1" applyFill="1" applyBorder="1" applyAlignment="1">
      <alignment horizontal="center" vertical="center" wrapText="1"/>
    </xf>
    <xf numFmtId="0" fontId="3" fillId="14" borderId="0" xfId="0" applyFont="1" applyFill="1" applyAlignment="1">
      <alignment horizontal="center" vertical="center" wrapText="1"/>
    </xf>
    <xf numFmtId="164" fontId="3" fillId="14" borderId="1" xfId="0" applyNumberFormat="1" applyFont="1" applyFill="1" applyBorder="1" applyAlignment="1">
      <alignment horizontal="center" vertical="center" wrapText="1"/>
    </xf>
    <xf numFmtId="0" fontId="5" fillId="14" borderId="13" xfId="0" applyFont="1" applyFill="1" applyBorder="1" applyAlignment="1">
      <alignment horizontal="center" vertical="center" wrapText="1"/>
    </xf>
    <xf numFmtId="0" fontId="5" fillId="14" borderId="9" xfId="0" applyFont="1" applyFill="1" applyBorder="1" applyAlignment="1">
      <alignment horizontal="center" vertical="center" wrapText="1"/>
    </xf>
    <xf numFmtId="0" fontId="5" fillId="14" borderId="16" xfId="0" applyFont="1" applyFill="1" applyBorder="1" applyAlignment="1">
      <alignment horizontal="center" vertical="center" wrapText="1"/>
    </xf>
    <xf numFmtId="0" fontId="5" fillId="14" borderId="10" xfId="0" applyFont="1" applyFill="1" applyBorder="1" applyAlignment="1">
      <alignment horizontal="center" vertical="center" wrapText="1"/>
    </xf>
    <xf numFmtId="164" fontId="3" fillId="14" borderId="10" xfId="0" applyNumberFormat="1" applyFont="1" applyFill="1" applyBorder="1" applyAlignment="1">
      <alignment horizontal="center" vertical="center" wrapText="1"/>
    </xf>
    <xf numFmtId="0" fontId="3" fillId="14" borderId="11" xfId="0" applyFont="1" applyFill="1" applyBorder="1" applyAlignment="1">
      <alignment horizontal="center" vertical="center" wrapText="1"/>
    </xf>
    <xf numFmtId="164" fontId="9" fillId="14" borderId="11" xfId="0" applyNumberFormat="1" applyFont="1" applyFill="1" applyBorder="1" applyAlignment="1">
      <alignment horizontal="center" vertical="center" wrapText="1"/>
    </xf>
    <xf numFmtId="16" fontId="5" fillId="14" borderId="10" xfId="0" applyNumberFormat="1" applyFont="1" applyFill="1" applyBorder="1" applyAlignment="1">
      <alignment horizontal="center" vertical="center" wrapText="1"/>
    </xf>
    <xf numFmtId="0" fontId="5" fillId="14" borderId="0" xfId="0" applyFont="1" applyFill="1" applyBorder="1" applyAlignment="1">
      <alignment horizontal="center" vertical="center" wrapText="1"/>
    </xf>
    <xf numFmtId="0" fontId="5" fillId="14" borderId="14" xfId="0" applyFont="1" applyFill="1" applyBorder="1" applyAlignment="1">
      <alignment horizontal="center" vertical="center" wrapText="1"/>
    </xf>
    <xf numFmtId="0" fontId="5" fillId="14" borderId="13" xfId="0" applyNumberFormat="1" applyFont="1" applyFill="1" applyBorder="1" applyAlignment="1">
      <alignment horizontal="center" vertical="center" wrapText="1"/>
    </xf>
    <xf numFmtId="1" fontId="5" fillId="14" borderId="9" xfId="0" applyNumberFormat="1" applyFont="1" applyFill="1" applyBorder="1" applyAlignment="1">
      <alignment horizontal="center" vertical="center" wrapText="1"/>
    </xf>
    <xf numFmtId="0" fontId="5" fillId="14" borderId="0" xfId="0" applyNumberFormat="1" applyFont="1" applyFill="1" applyBorder="1" applyAlignment="1">
      <alignment horizontal="center" vertical="center" wrapText="1"/>
    </xf>
    <xf numFmtId="1" fontId="5" fillId="14" borderId="14" xfId="0" applyNumberFormat="1" applyFont="1" applyFill="1" applyBorder="1" applyAlignment="1">
      <alignment horizontal="center" vertical="center" wrapText="1"/>
    </xf>
    <xf numFmtId="0" fontId="4" fillId="14" borderId="11" xfId="0" applyFont="1" applyFill="1" applyBorder="1" applyAlignment="1">
      <alignment horizontal="center" vertical="center" wrapText="1"/>
    </xf>
    <xf numFmtId="164" fontId="3" fillId="14" borderId="11" xfId="0" applyNumberFormat="1" applyFont="1" applyFill="1" applyBorder="1" applyAlignment="1">
      <alignment horizontal="center" vertical="center" wrapText="1"/>
    </xf>
    <xf numFmtId="1" fontId="5" fillId="14" borderId="21" xfId="0" applyNumberFormat="1" applyFont="1" applyFill="1" applyBorder="1" applyAlignment="1">
      <alignment horizontal="center" vertical="center" wrapText="1"/>
    </xf>
    <xf numFmtId="43" fontId="5" fillId="14" borderId="22" xfId="1" applyFont="1" applyFill="1" applyBorder="1" applyAlignment="1">
      <alignment horizontal="center" vertical="center" wrapText="1"/>
    </xf>
    <xf numFmtId="0" fontId="5" fillId="14" borderId="12" xfId="0" applyFont="1" applyFill="1" applyBorder="1" applyAlignment="1">
      <alignment horizontal="center" vertical="center" wrapText="1"/>
    </xf>
    <xf numFmtId="164" fontId="3" fillId="14" borderId="6" xfId="0" applyNumberFormat="1" applyFont="1" applyFill="1" applyBorder="1" applyAlignment="1">
      <alignment horizontal="center" vertical="center" wrapText="1"/>
    </xf>
    <xf numFmtId="164" fontId="4" fillId="14" borderId="11" xfId="0" applyNumberFormat="1" applyFont="1" applyFill="1" applyBorder="1" applyAlignment="1">
      <alignment horizontal="center" vertical="center" wrapText="1"/>
    </xf>
    <xf numFmtId="0" fontId="3" fillId="14" borderId="0" xfId="0" applyNumberFormat="1" applyFont="1" applyFill="1" applyBorder="1" applyAlignment="1">
      <alignment horizontal="center" vertical="center" wrapText="1"/>
    </xf>
    <xf numFmtId="0" fontId="3" fillId="14" borderId="0" xfId="0" applyFont="1" applyFill="1" applyBorder="1" applyAlignment="1">
      <alignment horizontal="center" vertical="center" wrapText="1"/>
    </xf>
    <xf numFmtId="0" fontId="3" fillId="14" borderId="0" xfId="0" applyNumberFormat="1" applyFont="1" applyFill="1" applyAlignment="1">
      <alignment horizontal="center" vertical="center" wrapText="1"/>
    </xf>
    <xf numFmtId="164" fontId="3" fillId="14" borderId="4" xfId="0" applyNumberFormat="1" applyFont="1" applyFill="1" applyBorder="1" applyAlignment="1">
      <alignment horizontal="center" vertical="center" textRotation="90" wrapText="1"/>
    </xf>
    <xf numFmtId="164" fontId="5" fillId="14" borderId="4" xfId="0" applyNumberFormat="1" applyFont="1" applyFill="1" applyBorder="1" applyAlignment="1">
      <alignment horizontal="center" vertical="center" wrapText="1"/>
    </xf>
    <xf numFmtId="164" fontId="5" fillId="14" borderId="19" xfId="0" applyNumberFormat="1" applyFont="1" applyFill="1" applyBorder="1" applyAlignment="1">
      <alignment horizontal="center" vertical="center" wrapText="1"/>
    </xf>
    <xf numFmtId="164" fontId="3" fillId="14" borderId="4" xfId="0" applyNumberFormat="1" applyFont="1" applyFill="1" applyBorder="1" applyAlignment="1">
      <alignment horizontal="center" vertical="center" wrapText="1"/>
    </xf>
    <xf numFmtId="164" fontId="3" fillId="14" borderId="19" xfId="0" applyNumberFormat="1" applyFont="1" applyFill="1" applyBorder="1" applyAlignment="1">
      <alignment horizontal="center" vertical="center" wrapText="1"/>
    </xf>
    <xf numFmtId="164" fontId="5" fillId="14" borderId="20" xfId="0" applyNumberFormat="1" applyFont="1" applyFill="1" applyBorder="1" applyAlignment="1">
      <alignment horizontal="center" vertical="center" wrapText="1"/>
    </xf>
    <xf numFmtId="0" fontId="5" fillId="14" borderId="19" xfId="0" applyFont="1" applyFill="1" applyBorder="1" applyAlignment="1">
      <alignment horizontal="center" vertical="center" wrapText="1"/>
    </xf>
    <xf numFmtId="164" fontId="5" fillId="14" borderId="24" xfId="0" applyNumberFormat="1" applyFont="1" applyFill="1" applyBorder="1" applyAlignment="1">
      <alignment horizontal="center" vertical="center" wrapText="1"/>
    </xf>
    <xf numFmtId="0" fontId="5" fillId="14" borderId="20" xfId="0" applyFont="1" applyFill="1" applyBorder="1" applyAlignment="1">
      <alignment horizontal="center" vertical="center" wrapText="1"/>
    </xf>
    <xf numFmtId="1" fontId="5" fillId="14" borderId="19" xfId="0" applyNumberFormat="1" applyFont="1" applyFill="1" applyBorder="1" applyAlignment="1">
      <alignment horizontal="center" vertical="center" wrapText="1"/>
    </xf>
    <xf numFmtId="164" fontId="5" fillId="14" borderId="13" xfId="0" applyNumberFormat="1" applyFont="1" applyFill="1" applyBorder="1" applyAlignment="1">
      <alignment horizontal="center" vertical="center" wrapText="1"/>
    </xf>
    <xf numFmtId="164" fontId="5" fillId="14" borderId="16" xfId="0" applyNumberFormat="1" applyFont="1" applyFill="1" applyBorder="1" applyAlignment="1">
      <alignment horizontal="center" vertical="center" wrapText="1"/>
    </xf>
    <xf numFmtId="164" fontId="3" fillId="14" borderId="0" xfId="0" applyNumberFormat="1" applyFont="1" applyFill="1" applyBorder="1" applyAlignment="1">
      <alignment horizontal="center" vertical="center" wrapText="1"/>
    </xf>
    <xf numFmtId="164" fontId="3" fillId="14" borderId="0" xfId="0" applyNumberFormat="1" applyFont="1" applyFill="1" applyAlignment="1">
      <alignment horizontal="center" vertical="center" wrapText="1"/>
    </xf>
    <xf numFmtId="1" fontId="5" fillId="3" borderId="2" xfId="0" applyNumberFormat="1" applyFont="1" applyFill="1" applyBorder="1" applyAlignment="1">
      <alignment horizontal="center" vertical="center" wrapText="1"/>
    </xf>
    <xf numFmtId="1" fontId="3" fillId="10" borderId="2" xfId="0" applyNumberFormat="1" applyFont="1" applyFill="1" applyBorder="1" applyAlignment="1">
      <alignment horizontal="center" vertical="center" wrapText="1"/>
    </xf>
    <xf numFmtId="1" fontId="3" fillId="0" borderId="2" xfId="0" applyNumberFormat="1" applyFont="1" applyFill="1" applyBorder="1" applyAlignment="1">
      <alignment horizontal="center" vertical="center" wrapText="1"/>
    </xf>
    <xf numFmtId="1" fontId="3" fillId="13" borderId="10" xfId="0" applyNumberFormat="1" applyFont="1" applyFill="1" applyBorder="1" applyAlignment="1">
      <alignment horizontal="center" vertical="center" wrapText="1"/>
    </xf>
    <xf numFmtId="1" fontId="3" fillId="13" borderId="1" xfId="0" applyNumberFormat="1" applyFont="1" applyFill="1" applyBorder="1" applyAlignment="1">
      <alignment horizontal="center" vertical="center" wrapText="1"/>
    </xf>
    <xf numFmtId="1" fontId="5" fillId="3" borderId="4" xfId="0" applyNumberFormat="1" applyFont="1" applyFill="1" applyBorder="1" applyAlignment="1">
      <alignment horizontal="center" vertical="center" wrapText="1"/>
    </xf>
    <xf numFmtId="0" fontId="3" fillId="10" borderId="0" xfId="0" applyFont="1" applyFill="1" applyBorder="1" applyAlignment="1">
      <alignment horizontal="center" vertical="center" wrapText="1"/>
    </xf>
    <xf numFmtId="0" fontId="3" fillId="10" borderId="16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8" fillId="2" borderId="28" xfId="0" applyFont="1" applyFill="1" applyBorder="1" applyAlignment="1">
      <alignment horizontal="center" vertical="center" wrapText="1"/>
    </xf>
    <xf numFmtId="1" fontId="3" fillId="10" borderId="29" xfId="0" applyNumberFormat="1" applyFont="1" applyFill="1" applyBorder="1" applyAlignment="1">
      <alignment horizontal="center" vertical="center" wrapText="1"/>
    </xf>
    <xf numFmtId="1" fontId="9" fillId="10" borderId="11" xfId="0" applyNumberFormat="1" applyFont="1" applyFill="1" applyBorder="1" applyAlignment="1">
      <alignment horizontal="center" vertical="center" wrapText="1"/>
    </xf>
    <xf numFmtId="1" fontId="4" fillId="10" borderId="11" xfId="0" applyNumberFormat="1" applyFont="1" applyFill="1" applyBorder="1" applyAlignment="1">
      <alignment horizontal="center" vertical="center" wrapText="1"/>
    </xf>
    <xf numFmtId="1" fontId="5" fillId="14" borderId="29" xfId="0" applyNumberFormat="1" applyFont="1" applyFill="1" applyBorder="1" applyAlignment="1">
      <alignment horizontal="center" vertical="center" wrapText="1"/>
    </xf>
    <xf numFmtId="164" fontId="5" fillId="0" borderId="2" xfId="0" applyNumberFormat="1" applyFont="1" applyBorder="1" applyAlignment="1">
      <alignment horizontal="center" vertical="center" wrapText="1"/>
    </xf>
    <xf numFmtId="164" fontId="5" fillId="0" borderId="3" xfId="0" applyNumberFormat="1" applyFont="1" applyBorder="1" applyAlignment="1">
      <alignment horizontal="center" vertical="center" wrapText="1"/>
    </xf>
    <xf numFmtId="164" fontId="5" fillId="0" borderId="10" xfId="0" applyNumberFormat="1" applyFont="1" applyBorder="1" applyAlignment="1">
      <alignment horizontal="center" vertical="center" wrapText="1"/>
    </xf>
    <xf numFmtId="164" fontId="5" fillId="0" borderId="16" xfId="0" applyNumberFormat="1" applyFont="1" applyBorder="1" applyAlignment="1">
      <alignment horizontal="center" vertical="center" wrapText="1"/>
    </xf>
    <xf numFmtId="164" fontId="3" fillId="3" borderId="1" xfId="0" applyNumberFormat="1" applyFont="1" applyFill="1" applyBorder="1" applyAlignment="1">
      <alignment horizontal="center" vertical="center" wrapText="1"/>
    </xf>
    <xf numFmtId="164" fontId="5" fillId="14" borderId="29" xfId="0" applyNumberFormat="1" applyFont="1" applyFill="1" applyBorder="1" applyAlignment="1">
      <alignment horizontal="center" vertical="center" wrapText="1"/>
    </xf>
    <xf numFmtId="2" fontId="4" fillId="5" borderId="11" xfId="0" applyNumberFormat="1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0" fillId="0" borderId="32" xfId="0" applyBorder="1"/>
    <xf numFmtId="1" fontId="0" fillId="0" borderId="43" xfId="0" applyNumberFormat="1" applyBorder="1"/>
    <xf numFmtId="1" fontId="0" fillId="0" borderId="44" xfId="0" applyNumberFormat="1" applyBorder="1"/>
    <xf numFmtId="1" fontId="0" fillId="0" borderId="33" xfId="0" applyNumberFormat="1" applyBorder="1"/>
    <xf numFmtId="0" fontId="0" fillId="14" borderId="30" xfId="0" applyFill="1" applyBorder="1"/>
    <xf numFmtId="1" fontId="0" fillId="14" borderId="43" xfId="0" applyNumberFormat="1" applyFill="1" applyBorder="1"/>
    <xf numFmtId="1" fontId="0" fillId="14" borderId="44" xfId="0" applyNumberFormat="1" applyFill="1" applyBorder="1"/>
    <xf numFmtId="1" fontId="0" fillId="14" borderId="31" xfId="0" applyNumberFormat="1" applyFill="1" applyBorder="1"/>
    <xf numFmtId="2" fontId="4" fillId="14" borderId="11" xfId="0" applyNumberFormat="1" applyFont="1" applyFill="1" applyBorder="1" applyAlignment="1">
      <alignment horizontal="center" vertical="center" wrapText="1"/>
    </xf>
    <xf numFmtId="0" fontId="5" fillId="10" borderId="7" xfId="0" applyFont="1" applyFill="1" applyBorder="1" applyAlignment="1">
      <alignment horizontal="center" vertical="center" wrapText="1"/>
    </xf>
    <xf numFmtId="0" fontId="5" fillId="10" borderId="6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10" borderId="25" xfId="0" applyFont="1" applyFill="1" applyBorder="1" applyAlignment="1">
      <alignment horizontal="center" vertical="center" wrapText="1"/>
    </xf>
    <xf numFmtId="0" fontId="5" fillId="10" borderId="18" xfId="0" applyFont="1" applyFill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3" borderId="25" xfId="0" applyFont="1" applyFill="1" applyBorder="1" applyAlignment="1">
      <alignment horizontal="center" vertical="center" wrapText="1"/>
    </xf>
    <xf numFmtId="1" fontId="5" fillId="0" borderId="11" xfId="0" applyNumberFormat="1" applyFont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 vertical="center" wrapText="1"/>
    </xf>
    <xf numFmtId="0" fontId="3" fillId="10" borderId="7" xfId="0" applyFont="1" applyFill="1" applyBorder="1" applyAlignment="1">
      <alignment horizontal="center" vertical="center" wrapText="1"/>
    </xf>
    <xf numFmtId="0" fontId="3" fillId="10" borderId="6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10" borderId="20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164" fontId="3" fillId="5" borderId="20" xfId="0" applyNumberFormat="1" applyFont="1" applyFill="1" applyBorder="1" applyAlignment="1">
      <alignment horizontal="center" vertical="center" wrapText="1"/>
    </xf>
    <xf numFmtId="164" fontId="3" fillId="14" borderId="20" xfId="0" applyNumberFormat="1" applyFont="1" applyFill="1" applyBorder="1" applyAlignment="1">
      <alignment horizontal="center" vertical="center" wrapText="1"/>
    </xf>
    <xf numFmtId="0" fontId="3" fillId="13" borderId="2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3" fillId="2" borderId="23" xfId="0" applyFont="1" applyFill="1" applyBorder="1" applyAlignment="1">
      <alignment horizontal="left" vertical="center" wrapText="1"/>
    </xf>
    <xf numFmtId="0" fontId="3" fillId="2" borderId="24" xfId="0" applyFont="1" applyFill="1" applyBorder="1" applyAlignment="1">
      <alignment horizontal="left" vertical="center" wrapText="1"/>
    </xf>
    <xf numFmtId="0" fontId="3" fillId="2" borderId="27" xfId="0" applyFont="1" applyFill="1" applyBorder="1" applyAlignment="1">
      <alignment horizontal="left" vertical="center" wrapText="1"/>
    </xf>
    <xf numFmtId="0" fontId="3" fillId="2" borderId="28" xfId="0" applyFont="1" applyFill="1" applyBorder="1" applyAlignment="1">
      <alignment horizontal="left" vertical="center" wrapText="1"/>
    </xf>
    <xf numFmtId="0" fontId="3" fillId="2" borderId="25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3" fillId="3" borderId="14" xfId="0" applyFont="1" applyFill="1" applyBorder="1" applyAlignment="1">
      <alignment horizontal="left" vertical="center" wrapText="1"/>
    </xf>
    <xf numFmtId="0" fontId="3" fillId="3" borderId="15" xfId="0" applyFont="1" applyFill="1" applyBorder="1" applyAlignment="1">
      <alignment horizontal="left" vertical="center" wrapText="1"/>
    </xf>
    <xf numFmtId="0" fontId="3" fillId="11" borderId="2" xfId="0" applyFont="1" applyFill="1" applyBorder="1" applyAlignment="1">
      <alignment horizontal="left" vertical="center" wrapText="1"/>
    </xf>
    <xf numFmtId="0" fontId="3" fillId="11" borderId="14" xfId="0" applyFont="1" applyFill="1" applyBorder="1" applyAlignment="1">
      <alignment horizontal="left" vertical="center" wrapText="1"/>
    </xf>
    <xf numFmtId="0" fontId="3" fillId="11" borderId="15" xfId="0" applyFont="1" applyFill="1" applyBorder="1" applyAlignment="1">
      <alignment horizontal="left" vertical="center" wrapText="1"/>
    </xf>
    <xf numFmtId="0" fontId="3" fillId="11" borderId="23" xfId="0" applyFont="1" applyFill="1" applyBorder="1" applyAlignment="1">
      <alignment horizontal="left" vertical="center" wrapText="1"/>
    </xf>
    <xf numFmtId="0" fontId="3" fillId="11" borderId="27" xfId="0" applyFont="1" applyFill="1" applyBorder="1" applyAlignment="1">
      <alignment horizontal="left" vertical="center" wrapText="1"/>
    </xf>
    <xf numFmtId="0" fontId="3" fillId="11" borderId="25" xfId="0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" fillId="11" borderId="23" xfId="0" applyFont="1" applyFill="1" applyBorder="1" applyAlignment="1">
      <alignment horizontal="left" vertical="center" wrapText="1"/>
    </xf>
    <xf numFmtId="0" fontId="4" fillId="11" borderId="27" xfId="0" applyFont="1" applyFill="1" applyBorder="1" applyAlignment="1">
      <alignment horizontal="left" vertical="center" wrapText="1"/>
    </xf>
    <xf numFmtId="0" fontId="4" fillId="11" borderId="25" xfId="0" applyFont="1" applyFill="1" applyBorder="1" applyAlignment="1">
      <alignment horizontal="left" vertical="center" wrapText="1"/>
    </xf>
    <xf numFmtId="0" fontId="3" fillId="11" borderId="7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3" fillId="2" borderId="30" xfId="0" applyFont="1" applyFill="1" applyBorder="1" applyAlignment="1">
      <alignment horizontal="left" vertical="center" wrapText="1"/>
    </xf>
    <xf numFmtId="0" fontId="3" fillId="2" borderId="31" xfId="0" applyFont="1" applyFill="1" applyBorder="1" applyAlignment="1">
      <alignment horizontal="left" vertical="center" wrapText="1"/>
    </xf>
    <xf numFmtId="0" fontId="3" fillId="2" borderId="32" xfId="0" applyFont="1" applyFill="1" applyBorder="1" applyAlignment="1">
      <alignment horizontal="left" vertical="center" wrapText="1"/>
    </xf>
    <xf numFmtId="0" fontId="3" fillId="2" borderId="33" xfId="0" applyFont="1" applyFill="1" applyBorder="1" applyAlignment="1">
      <alignment horizontal="left" vertical="center" wrapText="1"/>
    </xf>
    <xf numFmtId="0" fontId="3" fillId="2" borderId="34" xfId="0" applyFont="1" applyFill="1" applyBorder="1" applyAlignment="1">
      <alignment horizontal="left" vertical="center" wrapText="1"/>
    </xf>
    <xf numFmtId="0" fontId="3" fillId="2" borderId="35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27" xfId="0" applyFont="1" applyFill="1" applyBorder="1" applyAlignment="1">
      <alignment horizontal="center" vertical="center" wrapText="1"/>
    </xf>
    <xf numFmtId="0" fontId="3" fillId="2" borderId="28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3" fillId="2" borderId="25" xfId="0" applyFont="1" applyFill="1" applyBorder="1" applyAlignment="1">
      <alignment horizontal="center" vertical="center" wrapText="1"/>
    </xf>
    <xf numFmtId="0" fontId="3" fillId="12" borderId="2" xfId="0" applyFont="1" applyFill="1" applyBorder="1" applyAlignment="1">
      <alignment horizontal="left" vertical="center" wrapText="1"/>
    </xf>
    <xf numFmtId="0" fontId="3" fillId="12" borderId="14" xfId="0" applyFont="1" applyFill="1" applyBorder="1" applyAlignment="1">
      <alignment horizontal="left" vertical="center" wrapText="1"/>
    </xf>
    <xf numFmtId="0" fontId="3" fillId="12" borderId="15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textRotation="90" wrapText="1"/>
    </xf>
    <xf numFmtId="0" fontId="3" fillId="2" borderId="14" xfId="0" applyFont="1" applyFill="1" applyBorder="1" applyAlignment="1">
      <alignment horizontal="left" vertical="center" textRotation="90" wrapText="1"/>
    </xf>
    <xf numFmtId="0" fontId="3" fillId="2" borderId="15" xfId="0" applyFont="1" applyFill="1" applyBorder="1" applyAlignment="1">
      <alignment horizontal="left" vertical="center" textRotation="90" wrapText="1"/>
    </xf>
    <xf numFmtId="0" fontId="3" fillId="2" borderId="24" xfId="0" applyFont="1" applyFill="1" applyBorder="1" applyAlignment="1">
      <alignment horizontal="left" vertical="center" textRotation="90" wrapText="1"/>
    </xf>
    <xf numFmtId="0" fontId="3" fillId="2" borderId="28" xfId="0" applyFont="1" applyFill="1" applyBorder="1" applyAlignment="1">
      <alignment horizontal="left" vertical="center" textRotation="90" wrapText="1"/>
    </xf>
    <xf numFmtId="0" fontId="3" fillId="11" borderId="1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4" fillId="3" borderId="14" xfId="0" applyFont="1" applyFill="1" applyBorder="1" applyAlignment="1">
      <alignment horizontal="left" vertical="center" wrapText="1"/>
    </xf>
    <xf numFmtId="0" fontId="4" fillId="3" borderId="15" xfId="0" applyFont="1" applyFill="1" applyBorder="1" applyAlignment="1">
      <alignment horizontal="left" vertical="center" wrapText="1"/>
    </xf>
    <xf numFmtId="0" fontId="3" fillId="2" borderId="36" xfId="0" applyFont="1" applyFill="1" applyBorder="1" applyAlignment="1">
      <alignment horizontal="left" vertical="center" wrapText="1"/>
    </xf>
    <xf numFmtId="0" fontId="4" fillId="2" borderId="30" xfId="0" applyFont="1" applyFill="1" applyBorder="1" applyAlignment="1">
      <alignment horizontal="left" vertical="center" wrapText="1"/>
    </xf>
    <xf numFmtId="0" fontId="4" fillId="2" borderId="31" xfId="0" applyFont="1" applyFill="1" applyBorder="1" applyAlignment="1">
      <alignment horizontal="left" vertical="center" wrapText="1"/>
    </xf>
    <xf numFmtId="0" fontId="4" fillId="2" borderId="32" xfId="0" applyFont="1" applyFill="1" applyBorder="1" applyAlignment="1">
      <alignment horizontal="left" vertical="center" wrapText="1"/>
    </xf>
    <xf numFmtId="0" fontId="4" fillId="2" borderId="33" xfId="0" applyFont="1" applyFill="1" applyBorder="1" applyAlignment="1">
      <alignment horizontal="left" vertical="center" wrapText="1"/>
    </xf>
    <xf numFmtId="0" fontId="4" fillId="2" borderId="34" xfId="0" applyFont="1" applyFill="1" applyBorder="1" applyAlignment="1">
      <alignment horizontal="left" vertical="center" wrapText="1"/>
    </xf>
    <xf numFmtId="0" fontId="4" fillId="2" borderId="35" xfId="0" applyFont="1" applyFill="1" applyBorder="1" applyAlignment="1">
      <alignment horizontal="left" vertical="center" wrapText="1"/>
    </xf>
    <xf numFmtId="0" fontId="5" fillId="11" borderId="14" xfId="0" applyFont="1" applyFill="1" applyBorder="1" applyAlignment="1">
      <alignment horizontal="left" vertical="center" wrapText="1"/>
    </xf>
    <xf numFmtId="0" fontId="5" fillId="11" borderId="15" xfId="0" applyFont="1" applyFill="1" applyBorder="1" applyAlignment="1">
      <alignment horizontal="left" vertical="center" wrapText="1"/>
    </xf>
    <xf numFmtId="0" fontId="3" fillId="2" borderId="2" xfId="0" applyNumberFormat="1" applyFont="1" applyFill="1" applyBorder="1" applyAlignment="1">
      <alignment horizontal="left" vertical="center" textRotation="90" wrapText="1"/>
    </xf>
    <xf numFmtId="0" fontId="3" fillId="2" borderId="14" xfId="0" applyNumberFormat="1" applyFont="1" applyFill="1" applyBorder="1" applyAlignment="1">
      <alignment horizontal="left" vertical="center" textRotation="90" wrapText="1"/>
    </xf>
    <xf numFmtId="0" fontId="3" fillId="2" borderId="24" xfId="0" applyNumberFormat="1" applyFont="1" applyFill="1" applyBorder="1" applyAlignment="1">
      <alignment horizontal="left" vertical="center" textRotation="90" wrapText="1"/>
    </xf>
    <xf numFmtId="0" fontId="3" fillId="2" borderId="28" xfId="0" applyNumberFormat="1" applyFont="1" applyFill="1" applyBorder="1" applyAlignment="1">
      <alignment horizontal="left" vertical="center" textRotation="90" wrapText="1"/>
    </xf>
    <xf numFmtId="0" fontId="4" fillId="11" borderId="2" xfId="0" applyFont="1" applyFill="1" applyBorder="1" applyAlignment="1">
      <alignment horizontal="left" vertical="center" wrapText="1"/>
    </xf>
    <xf numFmtId="0" fontId="4" fillId="11" borderId="14" xfId="0" applyFont="1" applyFill="1" applyBorder="1" applyAlignment="1">
      <alignment horizontal="left" vertical="center" wrapText="1"/>
    </xf>
    <xf numFmtId="0" fontId="4" fillId="11" borderId="15" xfId="0" applyFont="1" applyFill="1" applyBorder="1" applyAlignment="1">
      <alignment horizontal="left" vertical="center" wrapText="1"/>
    </xf>
    <xf numFmtId="0" fontId="3" fillId="7" borderId="2" xfId="0" applyFont="1" applyFill="1" applyBorder="1" applyAlignment="1">
      <alignment horizontal="left" vertical="center" wrapText="1"/>
    </xf>
    <xf numFmtId="0" fontId="5" fillId="7" borderId="14" xfId="0" applyFont="1" applyFill="1" applyBorder="1" applyAlignment="1">
      <alignment horizontal="left" vertical="center" wrapText="1"/>
    </xf>
    <xf numFmtId="0" fontId="5" fillId="7" borderId="15" xfId="0" applyFont="1" applyFill="1" applyBorder="1" applyAlignment="1">
      <alignment horizontal="left" vertical="center" wrapText="1"/>
    </xf>
    <xf numFmtId="0" fontId="3" fillId="11" borderId="38" xfId="0" applyFont="1" applyFill="1" applyBorder="1" applyAlignment="1">
      <alignment horizontal="left" vertical="center" wrapText="1"/>
    </xf>
    <xf numFmtId="0" fontId="3" fillId="11" borderId="39" xfId="0" applyFont="1" applyFill="1" applyBorder="1" applyAlignment="1">
      <alignment horizontal="left" vertical="center" wrapText="1"/>
    </xf>
    <xf numFmtId="0" fontId="3" fillId="11" borderId="40" xfId="0" applyFont="1" applyFill="1" applyBorder="1" applyAlignment="1">
      <alignment horizontal="left" vertical="center" wrapText="1"/>
    </xf>
    <xf numFmtId="0" fontId="0" fillId="11" borderId="14" xfId="0" applyFill="1" applyBorder="1" applyAlignment="1">
      <alignment horizontal="left" vertical="center" wrapText="1"/>
    </xf>
    <xf numFmtId="0" fontId="0" fillId="11" borderId="15" xfId="0" applyFill="1" applyBorder="1" applyAlignment="1">
      <alignment horizontal="left" vertical="center" wrapText="1"/>
    </xf>
    <xf numFmtId="0" fontId="4" fillId="11" borderId="7" xfId="0" applyFont="1" applyFill="1" applyBorder="1" applyAlignment="1">
      <alignment horizontal="left" vertical="center" wrapText="1"/>
    </xf>
    <xf numFmtId="0" fontId="10" fillId="11" borderId="14" xfId="0" applyFont="1" applyFill="1" applyBorder="1" applyAlignment="1">
      <alignment horizontal="left" vertical="center" wrapText="1"/>
    </xf>
    <xf numFmtId="0" fontId="10" fillId="11" borderId="15" xfId="0" applyFont="1" applyFill="1" applyBorder="1" applyAlignment="1">
      <alignment horizontal="left" vertical="center" wrapText="1"/>
    </xf>
    <xf numFmtId="0" fontId="3" fillId="9" borderId="23" xfId="0" applyFont="1" applyFill="1" applyBorder="1" applyAlignment="1">
      <alignment horizontal="left" vertical="center" wrapText="1"/>
    </xf>
    <xf numFmtId="0" fontId="3" fillId="9" borderId="27" xfId="0" applyFont="1" applyFill="1" applyBorder="1" applyAlignment="1">
      <alignment horizontal="left" vertical="center" wrapText="1"/>
    </xf>
    <xf numFmtId="0" fontId="3" fillId="9" borderId="25" xfId="0" applyFont="1" applyFill="1" applyBorder="1" applyAlignment="1">
      <alignment horizontal="left" vertical="center" wrapText="1"/>
    </xf>
    <xf numFmtId="0" fontId="5" fillId="2" borderId="23" xfId="0" applyFont="1" applyFill="1" applyBorder="1" applyAlignment="1">
      <alignment horizontal="left" vertical="center"/>
    </xf>
    <xf numFmtId="0" fontId="5" fillId="2" borderId="24" xfId="0" applyFont="1" applyFill="1" applyBorder="1" applyAlignment="1">
      <alignment horizontal="left" vertical="center"/>
    </xf>
    <xf numFmtId="0" fontId="5" fillId="2" borderId="27" xfId="0" applyFont="1" applyFill="1" applyBorder="1" applyAlignment="1">
      <alignment horizontal="left" vertical="center"/>
    </xf>
    <xf numFmtId="0" fontId="5" fillId="2" borderId="28" xfId="0" applyFont="1" applyFill="1" applyBorder="1" applyAlignment="1">
      <alignment horizontal="left" vertical="center"/>
    </xf>
    <xf numFmtId="0" fontId="5" fillId="2" borderId="25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center" wrapText="1"/>
    </xf>
    <xf numFmtId="0" fontId="4" fillId="2" borderId="23" xfId="0" applyFont="1" applyFill="1" applyBorder="1" applyAlignment="1">
      <alignment horizontal="left" vertical="center" wrapText="1"/>
    </xf>
    <xf numFmtId="0" fontId="4" fillId="2" borderId="24" xfId="0" applyFont="1" applyFill="1" applyBorder="1" applyAlignment="1">
      <alignment horizontal="left" vertical="center" wrapText="1"/>
    </xf>
    <xf numFmtId="0" fontId="4" fillId="2" borderId="27" xfId="0" applyFont="1" applyFill="1" applyBorder="1" applyAlignment="1">
      <alignment horizontal="left" vertical="center" wrapText="1"/>
    </xf>
    <xf numFmtId="0" fontId="4" fillId="2" borderId="28" xfId="0" applyFont="1" applyFill="1" applyBorder="1" applyAlignment="1">
      <alignment horizontal="left" vertical="center" wrapText="1"/>
    </xf>
    <xf numFmtId="0" fontId="4" fillId="2" borderId="25" xfId="0" applyFont="1" applyFill="1" applyBorder="1" applyAlignment="1">
      <alignment horizontal="left" vertical="center" wrapText="1"/>
    </xf>
    <xf numFmtId="0" fontId="3" fillId="2" borderId="37" xfId="0" applyFont="1" applyFill="1" applyBorder="1" applyAlignment="1">
      <alignment horizontal="left" vertical="center" wrapText="1"/>
    </xf>
    <xf numFmtId="0" fontId="12" fillId="0" borderId="41" xfId="0" applyFont="1" applyFill="1" applyBorder="1" applyAlignment="1">
      <alignment horizontal="left" vertical="center" wrapText="1"/>
    </xf>
    <xf numFmtId="0" fontId="12" fillId="0" borderId="26" xfId="0" applyFont="1" applyFill="1" applyBorder="1" applyAlignment="1">
      <alignment horizontal="left" vertical="center" wrapText="1"/>
    </xf>
    <xf numFmtId="0" fontId="13" fillId="0" borderId="26" xfId="0" applyFont="1" applyBorder="1" applyAlignment="1">
      <alignment horizontal="left" vertical="center" wrapText="1"/>
    </xf>
    <xf numFmtId="0" fontId="13" fillId="0" borderId="42" xfId="0" applyFont="1" applyBorder="1" applyAlignment="1">
      <alignment horizontal="left" vertical="center" wrapText="1"/>
    </xf>
    <xf numFmtId="0" fontId="12" fillId="0" borderId="29" xfId="0" applyFont="1" applyFill="1" applyBorder="1" applyAlignment="1">
      <alignment horizontal="left" vertical="center" wrapText="1"/>
    </xf>
    <xf numFmtId="0" fontId="13" fillId="0" borderId="29" xfId="0" applyFont="1" applyBorder="1" applyAlignment="1">
      <alignment horizontal="left" vertical="center" wrapText="1"/>
    </xf>
    <xf numFmtId="0" fontId="0" fillId="0" borderId="29" xfId="0" applyBorder="1"/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36</xdr:col>
      <xdr:colOff>285750</xdr:colOff>
      <xdr:row>0</xdr:row>
      <xdr:rowOff>228600</xdr:rowOff>
    </xdr:from>
    <xdr:ext cx="184731" cy="255111"/>
    <xdr:sp macro="" textlink="">
      <xdr:nvSpPr>
        <xdr:cNvPr id="2" name="TextBox 1"/>
        <xdr:cNvSpPr txBox="1"/>
      </xdr:nvSpPr>
      <xdr:spPr>
        <a:xfrm>
          <a:off x="35759571" y="22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36</xdr:col>
      <xdr:colOff>285750</xdr:colOff>
      <xdr:row>0</xdr:row>
      <xdr:rowOff>228600</xdr:rowOff>
    </xdr:from>
    <xdr:ext cx="184731" cy="255111"/>
    <xdr:sp macro="" textlink="">
      <xdr:nvSpPr>
        <xdr:cNvPr id="3" name="TextBox 2"/>
        <xdr:cNvSpPr txBox="1"/>
      </xdr:nvSpPr>
      <xdr:spPr>
        <a:xfrm>
          <a:off x="30756225" y="228600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36</xdr:col>
      <xdr:colOff>285750</xdr:colOff>
      <xdr:row>0</xdr:row>
      <xdr:rowOff>228600</xdr:rowOff>
    </xdr:from>
    <xdr:ext cx="184731" cy="255111"/>
    <xdr:sp macro="" textlink="">
      <xdr:nvSpPr>
        <xdr:cNvPr id="4" name="TextBox 3"/>
        <xdr:cNvSpPr txBox="1"/>
      </xdr:nvSpPr>
      <xdr:spPr>
        <a:xfrm>
          <a:off x="30756225" y="228600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M782"/>
  <sheetViews>
    <sheetView showZeros="0" tabSelected="1" showRuler="0" topLeftCell="C1" zoomScale="70" zoomScaleNormal="70" zoomScaleSheetLayoutView="50" zoomScalePageLayoutView="75" workbookViewId="0">
      <pane xSplit="2" ySplit="1" topLeftCell="E2" activePane="bottomRight" state="frozen"/>
      <selection activeCell="C1" sqref="C1"/>
      <selection pane="topRight" activeCell="F1" sqref="F1"/>
      <selection pane="bottomLeft" activeCell="C2" sqref="C2"/>
      <selection pane="bottomRight" activeCell="S569" sqref="S569:W569"/>
    </sheetView>
  </sheetViews>
  <sheetFormatPr defaultRowHeight="17.25" outlineLevelRow="1" x14ac:dyDescent="0.25"/>
  <cols>
    <col min="1" max="1" width="3.85546875" style="86" customWidth="1"/>
    <col min="2" max="2" width="6.85546875" style="86" customWidth="1"/>
    <col min="3" max="3" width="6.85546875" style="87" customWidth="1"/>
    <col min="4" max="4" width="44.7109375" style="87" customWidth="1"/>
    <col min="5" max="5" width="27.7109375" style="88" customWidth="1"/>
    <col min="6" max="6" width="12.7109375" style="82" customWidth="1"/>
    <col min="7" max="9" width="10.28515625" style="83" customWidth="1"/>
    <col min="10" max="12" width="9.7109375" style="83" customWidth="1"/>
    <col min="13" max="13" width="9.7109375" style="84" customWidth="1"/>
    <col min="14" max="18" width="9.7109375" style="83" customWidth="1"/>
    <col min="19" max="19" width="10.7109375" style="268" customWidth="1"/>
    <col min="20" max="20" width="10.42578125" style="243" customWidth="1"/>
    <col min="21" max="21" width="10.85546875" style="85" customWidth="1"/>
    <col min="22" max="22" width="11" style="85" customWidth="1"/>
    <col min="23" max="23" width="12" style="282" customWidth="1"/>
    <col min="24" max="16384" width="9.140625" style="6"/>
  </cols>
  <sheetData>
    <row r="1" spans="1:23" ht="219.75" customHeight="1" thickBot="1" x14ac:dyDescent="0.3">
      <c r="A1" s="1" t="s">
        <v>0</v>
      </c>
      <c r="B1" s="1" t="s">
        <v>1</v>
      </c>
      <c r="C1" s="2" t="s">
        <v>2</v>
      </c>
      <c r="D1" s="3" t="s">
        <v>3</v>
      </c>
      <c r="E1" s="111" t="s">
        <v>4</v>
      </c>
      <c r="F1" s="136" t="s">
        <v>5</v>
      </c>
      <c r="G1" s="113" t="s">
        <v>229</v>
      </c>
      <c r="H1" s="168" t="s">
        <v>230</v>
      </c>
      <c r="I1" s="113" t="s">
        <v>157</v>
      </c>
      <c r="J1" s="169" t="s">
        <v>6</v>
      </c>
      <c r="K1" s="113" t="s">
        <v>7</v>
      </c>
      <c r="L1" s="113" t="s">
        <v>8</v>
      </c>
      <c r="M1" s="4" t="s">
        <v>13</v>
      </c>
      <c r="N1" s="113" t="s">
        <v>155</v>
      </c>
      <c r="O1" s="113" t="s">
        <v>156</v>
      </c>
      <c r="P1" s="113" t="s">
        <v>163</v>
      </c>
      <c r="Q1" s="113" t="s">
        <v>236</v>
      </c>
      <c r="R1" s="113" t="s">
        <v>237</v>
      </c>
      <c r="S1" s="222" t="s">
        <v>11</v>
      </c>
      <c r="T1" s="222" t="s">
        <v>12</v>
      </c>
      <c r="U1" s="112" t="s">
        <v>9</v>
      </c>
      <c r="V1" s="114" t="s">
        <v>10</v>
      </c>
      <c r="W1" s="269" t="s">
        <v>164</v>
      </c>
    </row>
    <row r="2" spans="1:23" ht="18" thickBot="1" x14ac:dyDescent="0.3">
      <c r="A2" s="7">
        <v>1</v>
      </c>
      <c r="B2" s="8">
        <v>2</v>
      </c>
      <c r="C2" s="7">
        <v>3</v>
      </c>
      <c r="D2" s="8">
        <v>4</v>
      </c>
      <c r="E2" s="91">
        <v>5</v>
      </c>
      <c r="F2" s="91">
        <v>11</v>
      </c>
      <c r="G2" s="13"/>
      <c r="H2" s="128"/>
      <c r="I2" s="13"/>
      <c r="J2" s="11">
        <v>13</v>
      </c>
      <c r="K2" s="12">
        <v>14</v>
      </c>
      <c r="L2" s="13">
        <v>15</v>
      </c>
      <c r="M2" s="13">
        <v>16</v>
      </c>
      <c r="N2" s="13">
        <v>17</v>
      </c>
      <c r="O2" s="13">
        <v>18</v>
      </c>
      <c r="P2" s="13">
        <v>19</v>
      </c>
      <c r="Q2" s="11">
        <v>20</v>
      </c>
      <c r="R2" s="12">
        <v>21</v>
      </c>
      <c r="S2" s="223">
        <v>22</v>
      </c>
      <c r="T2" s="224">
        <v>23</v>
      </c>
      <c r="U2" s="9">
        <v>24</v>
      </c>
      <c r="V2" s="10">
        <v>25</v>
      </c>
      <c r="W2" s="220">
        <v>26</v>
      </c>
    </row>
    <row r="3" spans="1:23" ht="15.95" hidden="1" customHeight="1" outlineLevel="1" thickBot="1" x14ac:dyDescent="0.3">
      <c r="A3" s="379">
        <v>1</v>
      </c>
      <c r="B3" s="382" t="s">
        <v>58</v>
      </c>
      <c r="C3" s="345">
        <v>1</v>
      </c>
      <c r="D3" s="351" t="s">
        <v>59</v>
      </c>
      <c r="E3" s="96" t="s">
        <v>223</v>
      </c>
      <c r="F3" s="283">
        <f>29+28</f>
        <v>57</v>
      </c>
      <c r="G3" s="177">
        <f>28+27</f>
        <v>55</v>
      </c>
      <c r="H3" s="178"/>
      <c r="I3" s="90">
        <f>23+25</f>
        <v>48</v>
      </c>
      <c r="J3" s="55">
        <f>6+3</f>
        <v>9</v>
      </c>
      <c r="K3" s="90"/>
      <c r="L3" s="55"/>
      <c r="M3" s="133">
        <f>15+7</f>
        <v>22</v>
      </c>
      <c r="N3" s="55">
        <v>3</v>
      </c>
      <c r="O3" s="90">
        <f>29+22</f>
        <v>51</v>
      </c>
      <c r="P3" s="55">
        <v>2</v>
      </c>
      <c r="Q3" s="56">
        <v>21</v>
      </c>
      <c r="R3" s="135"/>
      <c r="S3" s="225">
        <f>AVERAGE(40,37)</f>
        <v>38.5</v>
      </c>
      <c r="T3" s="296">
        <f>AVERAGE(22,18)</f>
        <v>20</v>
      </c>
      <c r="U3" s="297">
        <v>2</v>
      </c>
      <c r="V3" s="298">
        <v>20</v>
      </c>
      <c r="W3" s="302">
        <v>10.5</v>
      </c>
    </row>
    <row r="4" spans="1:23" ht="15.95" hidden="1" customHeight="1" outlineLevel="1" thickBot="1" x14ac:dyDescent="0.3">
      <c r="A4" s="380"/>
      <c r="B4" s="383"/>
      <c r="C4" s="346"/>
      <c r="D4" s="352"/>
      <c r="E4" s="132" t="s">
        <v>16</v>
      </c>
      <c r="F4" s="283">
        <v>162</v>
      </c>
      <c r="G4" s="179">
        <v>32</v>
      </c>
      <c r="H4" s="180">
        <v>3</v>
      </c>
      <c r="I4" s="52">
        <v>136</v>
      </c>
      <c r="J4" s="60">
        <v>26</v>
      </c>
      <c r="K4" s="52"/>
      <c r="L4" s="60"/>
      <c r="M4" s="134">
        <v>31</v>
      </c>
      <c r="N4" s="60">
        <v>4</v>
      </c>
      <c r="O4" s="52">
        <v>132</v>
      </c>
      <c r="P4" s="60">
        <v>3</v>
      </c>
      <c r="Q4" s="61">
        <v>24</v>
      </c>
      <c r="R4" s="62"/>
      <c r="S4" s="227">
        <v>35</v>
      </c>
      <c r="T4" s="228">
        <v>16</v>
      </c>
      <c r="U4" s="60">
        <v>15</v>
      </c>
      <c r="V4" s="64">
        <v>175</v>
      </c>
      <c r="W4" s="247">
        <v>81</v>
      </c>
    </row>
    <row r="5" spans="1:23" ht="16.5" hidden="1" customHeight="1" outlineLevel="1" thickBot="1" x14ac:dyDescent="0.3">
      <c r="A5" s="380"/>
      <c r="B5" s="383"/>
      <c r="C5" s="347"/>
      <c r="D5" s="353"/>
      <c r="E5" s="38" t="s">
        <v>17</v>
      </c>
      <c r="F5" s="19">
        <f>IF(SUM(F3:F4)=SUM(I5:J5),SUM(F3:F4))</f>
        <v>219</v>
      </c>
      <c r="G5" s="19">
        <f t="shared" ref="G5:R5" si="0">SUM(G3:G4)</f>
        <v>87</v>
      </c>
      <c r="H5" s="19">
        <f t="shared" si="0"/>
        <v>3</v>
      </c>
      <c r="I5" s="19">
        <f t="shared" si="0"/>
        <v>184</v>
      </c>
      <c r="J5" s="19">
        <f t="shared" si="0"/>
        <v>35</v>
      </c>
      <c r="K5" s="19">
        <f t="shared" si="0"/>
        <v>0</v>
      </c>
      <c r="L5" s="19">
        <f t="shared" si="0"/>
        <v>0</v>
      </c>
      <c r="M5" s="19">
        <f t="shared" si="0"/>
        <v>53</v>
      </c>
      <c r="N5" s="19">
        <f t="shared" si="0"/>
        <v>7</v>
      </c>
      <c r="O5" s="19">
        <f t="shared" si="0"/>
        <v>183</v>
      </c>
      <c r="P5" s="19">
        <f t="shared" si="0"/>
        <v>5</v>
      </c>
      <c r="Q5" s="19">
        <f t="shared" si="0"/>
        <v>45</v>
      </c>
      <c r="R5" s="19">
        <f t="shared" si="0"/>
        <v>0</v>
      </c>
      <c r="S5" s="229" t="s">
        <v>161</v>
      </c>
      <c r="T5" s="230" t="s">
        <v>161</v>
      </c>
      <c r="U5" s="19" t="s">
        <v>161</v>
      </c>
      <c r="V5" s="22" t="s">
        <v>161</v>
      </c>
      <c r="W5" s="260" t="s">
        <v>161</v>
      </c>
    </row>
    <row r="6" spans="1:23" ht="15.95" hidden="1" customHeight="1" outlineLevel="1" thickBot="1" x14ac:dyDescent="0.3">
      <c r="A6" s="380"/>
      <c r="B6" s="383"/>
      <c r="C6" s="345">
        <v>2</v>
      </c>
      <c r="D6" s="351" t="s">
        <v>60</v>
      </c>
      <c r="E6" s="96" t="s">
        <v>15</v>
      </c>
      <c r="F6" s="283"/>
      <c r="G6" s="177"/>
      <c r="H6" s="181"/>
      <c r="I6" s="90"/>
      <c r="J6" s="170"/>
      <c r="K6" s="55"/>
      <c r="L6" s="90"/>
      <c r="M6" s="102"/>
      <c r="N6" s="90"/>
      <c r="O6" s="55"/>
      <c r="P6" s="90"/>
      <c r="Q6" s="55"/>
      <c r="R6" s="90"/>
      <c r="S6" s="231"/>
      <c r="T6" s="232"/>
      <c r="U6" s="57"/>
      <c r="V6" s="92"/>
      <c r="W6" s="270"/>
    </row>
    <row r="7" spans="1:23" ht="15.95" hidden="1" customHeight="1" outlineLevel="1" thickBot="1" x14ac:dyDescent="0.3">
      <c r="A7" s="380"/>
      <c r="B7" s="383"/>
      <c r="C7" s="346"/>
      <c r="D7" s="352"/>
      <c r="E7" s="68" t="s">
        <v>16</v>
      </c>
      <c r="F7" s="283">
        <v>21</v>
      </c>
      <c r="G7" s="179"/>
      <c r="H7" s="182"/>
      <c r="I7" s="52">
        <v>19</v>
      </c>
      <c r="J7" s="130">
        <v>2</v>
      </c>
      <c r="K7" s="60"/>
      <c r="L7" s="52"/>
      <c r="M7" s="103">
        <v>4</v>
      </c>
      <c r="N7" s="52"/>
      <c r="O7" s="60">
        <v>6</v>
      </c>
      <c r="P7" s="52"/>
      <c r="Q7" s="60">
        <v>3</v>
      </c>
      <c r="R7" s="52"/>
      <c r="S7" s="233">
        <v>35</v>
      </c>
      <c r="T7" s="234">
        <v>14</v>
      </c>
      <c r="U7" s="51">
        <v>5</v>
      </c>
      <c r="V7" s="53">
        <v>160</v>
      </c>
      <c r="W7" s="271">
        <v>60</v>
      </c>
    </row>
    <row r="8" spans="1:23" ht="15.95" hidden="1" customHeight="1" outlineLevel="1" thickBot="1" x14ac:dyDescent="0.3">
      <c r="A8" s="380"/>
      <c r="B8" s="383"/>
      <c r="C8" s="347"/>
      <c r="D8" s="353"/>
      <c r="E8" s="28" t="s">
        <v>17</v>
      </c>
      <c r="F8" s="19">
        <f>IF(SUM(F6:F7)=SUM(I8:J8),SUM(F6:F7))</f>
        <v>21</v>
      </c>
      <c r="G8" s="19">
        <f t="shared" ref="G8:R8" si="1">SUM(G6:G7)</f>
        <v>0</v>
      </c>
      <c r="H8" s="19">
        <f t="shared" si="1"/>
        <v>0</v>
      </c>
      <c r="I8" s="19">
        <f t="shared" si="1"/>
        <v>19</v>
      </c>
      <c r="J8" s="19">
        <f t="shared" si="1"/>
        <v>2</v>
      </c>
      <c r="K8" s="19">
        <f t="shared" si="1"/>
        <v>0</v>
      </c>
      <c r="L8" s="19">
        <f t="shared" si="1"/>
        <v>0</v>
      </c>
      <c r="M8" s="19">
        <f t="shared" si="1"/>
        <v>4</v>
      </c>
      <c r="N8" s="19">
        <f t="shared" si="1"/>
        <v>0</v>
      </c>
      <c r="O8" s="19">
        <f t="shared" si="1"/>
        <v>6</v>
      </c>
      <c r="P8" s="19">
        <f t="shared" si="1"/>
        <v>0</v>
      </c>
      <c r="Q8" s="19">
        <f t="shared" si="1"/>
        <v>3</v>
      </c>
      <c r="R8" s="19">
        <f t="shared" si="1"/>
        <v>0</v>
      </c>
      <c r="S8" s="235" t="s">
        <v>161</v>
      </c>
      <c r="T8" s="230" t="s">
        <v>161</v>
      </c>
      <c r="U8" s="19" t="s">
        <v>161</v>
      </c>
      <c r="V8" s="22" t="s">
        <v>161</v>
      </c>
      <c r="W8" s="260" t="s">
        <v>161</v>
      </c>
    </row>
    <row r="9" spans="1:23" ht="15.95" hidden="1" customHeight="1" outlineLevel="1" thickBot="1" x14ac:dyDescent="0.3">
      <c r="A9" s="380"/>
      <c r="B9" s="383"/>
      <c r="C9" s="345">
        <v>3</v>
      </c>
      <c r="D9" s="351" t="s">
        <v>61</v>
      </c>
      <c r="E9" s="79" t="s">
        <v>15</v>
      </c>
      <c r="F9" s="283"/>
      <c r="G9" s="177"/>
      <c r="H9" s="181"/>
      <c r="I9" s="90"/>
      <c r="J9" s="170"/>
      <c r="K9" s="55"/>
      <c r="L9" s="90"/>
      <c r="M9" s="102"/>
      <c r="N9" s="90"/>
      <c r="O9" s="55"/>
      <c r="P9" s="90"/>
      <c r="Q9" s="55"/>
      <c r="R9" s="90"/>
      <c r="S9" s="236"/>
      <c r="T9" s="226"/>
      <c r="U9" s="58"/>
      <c r="V9" s="59"/>
      <c r="W9" s="270"/>
    </row>
    <row r="10" spans="1:23" ht="15.95" hidden="1" customHeight="1" outlineLevel="1" thickBot="1" x14ac:dyDescent="0.3">
      <c r="A10" s="380"/>
      <c r="B10" s="383"/>
      <c r="C10" s="346"/>
      <c r="D10" s="352"/>
      <c r="E10" s="37" t="s">
        <v>16</v>
      </c>
      <c r="F10" s="283">
        <v>6</v>
      </c>
      <c r="G10" s="179"/>
      <c r="H10" s="182"/>
      <c r="I10" s="52">
        <v>6</v>
      </c>
      <c r="J10" s="130"/>
      <c r="K10" s="60"/>
      <c r="L10" s="52"/>
      <c r="M10" s="103">
        <v>3</v>
      </c>
      <c r="N10" s="52">
        <v>1</v>
      </c>
      <c r="O10" s="60">
        <v>4</v>
      </c>
      <c r="P10" s="78"/>
      <c r="Q10" s="89">
        <v>2</v>
      </c>
      <c r="R10" s="78"/>
      <c r="S10" s="237">
        <v>32</v>
      </c>
      <c r="T10" s="238">
        <v>20</v>
      </c>
      <c r="U10" s="64">
        <v>50</v>
      </c>
      <c r="V10" s="65">
        <v>125</v>
      </c>
      <c r="W10" s="271">
        <v>93</v>
      </c>
    </row>
    <row r="11" spans="1:23" ht="15.95" hidden="1" customHeight="1" outlineLevel="1" thickBot="1" x14ac:dyDescent="0.3">
      <c r="A11" s="380"/>
      <c r="B11" s="383"/>
      <c r="C11" s="347"/>
      <c r="D11" s="353"/>
      <c r="E11" s="19" t="s">
        <v>17</v>
      </c>
      <c r="F11" s="19">
        <f>IF(SUM(F9:F10)=SUM(I11:J11),SUM(F9:F10))</f>
        <v>6</v>
      </c>
      <c r="G11" s="19">
        <f t="shared" ref="G11:R11" si="2">SUM(G9:G10)</f>
        <v>0</v>
      </c>
      <c r="H11" s="19">
        <f t="shared" si="2"/>
        <v>0</v>
      </c>
      <c r="I11" s="19">
        <f t="shared" si="2"/>
        <v>6</v>
      </c>
      <c r="J11" s="19">
        <f t="shared" si="2"/>
        <v>0</v>
      </c>
      <c r="K11" s="19">
        <f t="shared" si="2"/>
        <v>0</v>
      </c>
      <c r="L11" s="19">
        <f t="shared" si="2"/>
        <v>0</v>
      </c>
      <c r="M11" s="19">
        <f t="shared" si="2"/>
        <v>3</v>
      </c>
      <c r="N11" s="19">
        <f t="shared" si="2"/>
        <v>1</v>
      </c>
      <c r="O11" s="19">
        <f t="shared" si="2"/>
        <v>4</v>
      </c>
      <c r="P11" s="19">
        <f t="shared" si="2"/>
        <v>0</v>
      </c>
      <c r="Q11" s="19">
        <f t="shared" si="2"/>
        <v>2</v>
      </c>
      <c r="R11" s="19">
        <f t="shared" si="2"/>
        <v>0</v>
      </c>
      <c r="S11" s="235" t="s">
        <v>161</v>
      </c>
      <c r="T11" s="230" t="s">
        <v>161</v>
      </c>
      <c r="U11" s="19" t="s">
        <v>161</v>
      </c>
      <c r="V11" s="22" t="s">
        <v>161</v>
      </c>
      <c r="W11" s="260" t="s">
        <v>161</v>
      </c>
    </row>
    <row r="12" spans="1:23" s="42" customFormat="1" ht="15.95" hidden="1" customHeight="1" outlineLevel="1" thickBot="1" x14ac:dyDescent="0.3">
      <c r="A12" s="380"/>
      <c r="B12" s="383"/>
      <c r="C12" s="345">
        <v>4</v>
      </c>
      <c r="D12" s="351" t="s">
        <v>62</v>
      </c>
      <c r="E12" s="80" t="s">
        <v>15</v>
      </c>
      <c r="F12" s="283">
        <v>1</v>
      </c>
      <c r="G12" s="177"/>
      <c r="H12" s="181"/>
      <c r="I12" s="90">
        <v>1</v>
      </c>
      <c r="J12" s="171"/>
      <c r="K12" s="99"/>
      <c r="L12" s="93"/>
      <c r="M12" s="104">
        <v>1</v>
      </c>
      <c r="N12" s="93"/>
      <c r="O12" s="99">
        <v>1</v>
      </c>
      <c r="P12" s="93"/>
      <c r="Q12" s="99">
        <v>1</v>
      </c>
      <c r="R12" s="93"/>
      <c r="S12" s="236">
        <v>41</v>
      </c>
      <c r="T12" s="226">
        <v>20</v>
      </c>
      <c r="U12" s="58">
        <v>18</v>
      </c>
      <c r="V12" s="59">
        <v>18</v>
      </c>
      <c r="W12" s="270">
        <v>18</v>
      </c>
    </row>
    <row r="13" spans="1:23" s="42" customFormat="1" ht="15.95" hidden="1" customHeight="1" outlineLevel="1" thickBot="1" x14ac:dyDescent="0.3">
      <c r="A13" s="380"/>
      <c r="B13" s="383"/>
      <c r="C13" s="346"/>
      <c r="D13" s="352"/>
      <c r="E13" s="43" t="s">
        <v>16</v>
      </c>
      <c r="F13" s="283">
        <v>6</v>
      </c>
      <c r="G13" s="179"/>
      <c r="H13" s="182"/>
      <c r="I13" s="52">
        <v>3</v>
      </c>
      <c r="J13" s="172">
        <v>3</v>
      </c>
      <c r="K13" s="89"/>
      <c r="L13" s="78"/>
      <c r="M13" s="105">
        <v>4</v>
      </c>
      <c r="N13" s="78"/>
      <c r="O13" s="89">
        <v>4</v>
      </c>
      <c r="P13" s="78"/>
      <c r="Q13" s="89">
        <v>4</v>
      </c>
      <c r="R13" s="78"/>
      <c r="S13" s="237">
        <v>33</v>
      </c>
      <c r="T13" s="238">
        <v>13</v>
      </c>
      <c r="U13" s="64">
        <v>60</v>
      </c>
      <c r="V13" s="65">
        <v>125</v>
      </c>
      <c r="W13" s="271">
        <v>110</v>
      </c>
    </row>
    <row r="14" spans="1:23" ht="15.95" hidden="1" customHeight="1" outlineLevel="1" thickBot="1" x14ac:dyDescent="0.3">
      <c r="A14" s="380"/>
      <c r="B14" s="383"/>
      <c r="C14" s="347"/>
      <c r="D14" s="353"/>
      <c r="E14" s="19" t="s">
        <v>17</v>
      </c>
      <c r="F14" s="19">
        <f>IF(SUM(F12:F13)=SUM(I14:J14),SUM(F12:F13))</f>
        <v>7</v>
      </c>
      <c r="G14" s="19">
        <f t="shared" ref="G14:R14" si="3">SUM(G12:G13)</f>
        <v>0</v>
      </c>
      <c r="H14" s="19">
        <f t="shared" si="3"/>
        <v>0</v>
      </c>
      <c r="I14" s="19">
        <f t="shared" si="3"/>
        <v>4</v>
      </c>
      <c r="J14" s="19">
        <f t="shared" si="3"/>
        <v>3</v>
      </c>
      <c r="K14" s="19">
        <f t="shared" si="3"/>
        <v>0</v>
      </c>
      <c r="L14" s="19">
        <f t="shared" si="3"/>
        <v>0</v>
      </c>
      <c r="M14" s="19">
        <f t="shared" si="3"/>
        <v>5</v>
      </c>
      <c r="N14" s="19">
        <f t="shared" si="3"/>
        <v>0</v>
      </c>
      <c r="O14" s="19">
        <f t="shared" si="3"/>
        <v>5</v>
      </c>
      <c r="P14" s="19">
        <f t="shared" si="3"/>
        <v>0</v>
      </c>
      <c r="Q14" s="19">
        <f t="shared" si="3"/>
        <v>5</v>
      </c>
      <c r="R14" s="19">
        <f t="shared" si="3"/>
        <v>0</v>
      </c>
      <c r="S14" s="235" t="s">
        <v>161</v>
      </c>
      <c r="T14" s="230" t="s">
        <v>161</v>
      </c>
      <c r="U14" s="19" t="s">
        <v>161</v>
      </c>
      <c r="V14" s="22" t="s">
        <v>161</v>
      </c>
      <c r="W14" s="260" t="s">
        <v>161</v>
      </c>
    </row>
    <row r="15" spans="1:23" s="45" customFormat="1" ht="15.95" hidden="1" customHeight="1" outlineLevel="1" thickBot="1" x14ac:dyDescent="0.3">
      <c r="A15" s="380"/>
      <c r="B15" s="385"/>
      <c r="C15" s="345">
        <v>5</v>
      </c>
      <c r="D15" s="351" t="s">
        <v>63</v>
      </c>
      <c r="E15" s="77" t="s">
        <v>15</v>
      </c>
      <c r="F15" s="283"/>
      <c r="G15" s="177"/>
      <c r="H15" s="181"/>
      <c r="I15" s="90"/>
      <c r="J15" s="171"/>
      <c r="K15" s="99"/>
      <c r="L15" s="93"/>
      <c r="M15" s="104"/>
      <c r="N15" s="93"/>
      <c r="O15" s="99"/>
      <c r="P15" s="93"/>
      <c r="Q15" s="99"/>
      <c r="R15" s="93"/>
      <c r="S15" s="236"/>
      <c r="T15" s="226"/>
      <c r="U15" s="58"/>
      <c r="V15" s="59"/>
      <c r="W15" s="270"/>
    </row>
    <row r="16" spans="1:23" s="45" customFormat="1" ht="15.95" hidden="1" customHeight="1" outlineLevel="1" thickBot="1" x14ac:dyDescent="0.3">
      <c r="A16" s="380"/>
      <c r="B16" s="385"/>
      <c r="C16" s="346"/>
      <c r="D16" s="352"/>
      <c r="E16" s="43" t="s">
        <v>16</v>
      </c>
      <c r="F16" s="283">
        <v>5</v>
      </c>
      <c r="G16" s="179"/>
      <c r="H16" s="182"/>
      <c r="I16" s="52">
        <v>5</v>
      </c>
      <c r="J16" s="172"/>
      <c r="K16" s="89"/>
      <c r="L16" s="78"/>
      <c r="M16" s="105">
        <v>2</v>
      </c>
      <c r="N16" s="78">
        <v>1</v>
      </c>
      <c r="O16" s="89">
        <v>3</v>
      </c>
      <c r="P16" s="78"/>
      <c r="Q16" s="89">
        <v>2</v>
      </c>
      <c r="R16" s="78"/>
      <c r="S16" s="237">
        <v>34</v>
      </c>
      <c r="T16" s="238">
        <v>14</v>
      </c>
      <c r="U16" s="64">
        <v>40</v>
      </c>
      <c r="V16" s="65">
        <v>150</v>
      </c>
      <c r="W16" s="271">
        <v>94</v>
      </c>
    </row>
    <row r="17" spans="1:23" ht="18.75" hidden="1" customHeight="1" outlineLevel="1" thickBot="1" x14ac:dyDescent="0.3">
      <c r="A17" s="380"/>
      <c r="B17" s="385"/>
      <c r="C17" s="347"/>
      <c r="D17" s="353"/>
      <c r="E17" s="19" t="s">
        <v>17</v>
      </c>
      <c r="F17" s="19">
        <f>IF(SUM(F15:F16)=SUM(I17:J17),SUM(F15:F16))</f>
        <v>5</v>
      </c>
      <c r="G17" s="19">
        <f t="shared" ref="G17:R17" si="4">SUM(G15:G16)</f>
        <v>0</v>
      </c>
      <c r="H17" s="19">
        <f t="shared" si="4"/>
        <v>0</v>
      </c>
      <c r="I17" s="19">
        <f t="shared" si="4"/>
        <v>5</v>
      </c>
      <c r="J17" s="19">
        <f t="shared" si="4"/>
        <v>0</v>
      </c>
      <c r="K17" s="19">
        <f t="shared" si="4"/>
        <v>0</v>
      </c>
      <c r="L17" s="19">
        <f t="shared" si="4"/>
        <v>0</v>
      </c>
      <c r="M17" s="19">
        <f t="shared" si="4"/>
        <v>2</v>
      </c>
      <c r="N17" s="19">
        <f t="shared" si="4"/>
        <v>1</v>
      </c>
      <c r="O17" s="19">
        <f t="shared" si="4"/>
        <v>3</v>
      </c>
      <c r="P17" s="19">
        <f t="shared" si="4"/>
        <v>0</v>
      </c>
      <c r="Q17" s="19">
        <f t="shared" si="4"/>
        <v>2</v>
      </c>
      <c r="R17" s="19">
        <f t="shared" si="4"/>
        <v>0</v>
      </c>
      <c r="S17" s="235" t="s">
        <v>161</v>
      </c>
      <c r="T17" s="230" t="s">
        <v>161</v>
      </c>
      <c r="U17" s="19" t="s">
        <v>161</v>
      </c>
      <c r="V17" s="22" t="s">
        <v>161</v>
      </c>
      <c r="W17" s="260" t="s">
        <v>161</v>
      </c>
    </row>
    <row r="18" spans="1:23" s="45" customFormat="1" ht="15.95" hidden="1" customHeight="1" outlineLevel="1" thickBot="1" x14ac:dyDescent="0.3">
      <c r="A18" s="380"/>
      <c r="B18" s="385"/>
      <c r="C18" s="345">
        <v>6</v>
      </c>
      <c r="D18" s="351" t="s">
        <v>64</v>
      </c>
      <c r="E18" s="80" t="s">
        <v>15</v>
      </c>
      <c r="F18" s="283"/>
      <c r="G18" s="177"/>
      <c r="H18" s="181"/>
      <c r="I18" s="90"/>
      <c r="J18" s="171"/>
      <c r="K18" s="99"/>
      <c r="L18" s="93"/>
      <c r="M18" s="104"/>
      <c r="N18" s="93"/>
      <c r="O18" s="99"/>
      <c r="P18" s="93"/>
      <c r="Q18" s="99"/>
      <c r="R18" s="93"/>
      <c r="S18" s="236"/>
      <c r="T18" s="226"/>
      <c r="U18" s="58"/>
      <c r="V18" s="59"/>
      <c r="W18" s="270"/>
    </row>
    <row r="19" spans="1:23" s="45" customFormat="1" ht="15.95" hidden="1" customHeight="1" outlineLevel="1" thickBot="1" x14ac:dyDescent="0.3">
      <c r="A19" s="380"/>
      <c r="B19" s="385"/>
      <c r="C19" s="346"/>
      <c r="D19" s="352"/>
      <c r="E19" s="43" t="s">
        <v>16</v>
      </c>
      <c r="F19" s="283">
        <v>14</v>
      </c>
      <c r="G19" s="179"/>
      <c r="H19" s="182"/>
      <c r="I19" s="52">
        <v>14</v>
      </c>
      <c r="J19" s="172"/>
      <c r="K19" s="89"/>
      <c r="L19" s="78"/>
      <c r="M19" s="105">
        <v>3</v>
      </c>
      <c r="N19" s="78">
        <v>3</v>
      </c>
      <c r="O19" s="89">
        <v>8</v>
      </c>
      <c r="P19" s="78">
        <v>2</v>
      </c>
      <c r="Q19" s="89">
        <v>1</v>
      </c>
      <c r="R19" s="78"/>
      <c r="S19" s="237">
        <v>32</v>
      </c>
      <c r="T19" s="238">
        <v>19</v>
      </c>
      <c r="U19" s="64">
        <v>25</v>
      </c>
      <c r="V19" s="65">
        <v>125</v>
      </c>
      <c r="W19" s="271">
        <v>85</v>
      </c>
    </row>
    <row r="20" spans="1:23" ht="15.95" hidden="1" customHeight="1" outlineLevel="1" thickBot="1" x14ac:dyDescent="0.3">
      <c r="A20" s="380"/>
      <c r="B20" s="385"/>
      <c r="C20" s="347"/>
      <c r="D20" s="353"/>
      <c r="E20" s="19" t="s">
        <v>17</v>
      </c>
      <c r="F20" s="19">
        <f>IF(SUM(F18:F19)=SUM(I20:J20),SUM(F18:F19))</f>
        <v>14</v>
      </c>
      <c r="G20" s="19">
        <f t="shared" ref="G20:R20" si="5">SUM(G18:G19)</f>
        <v>0</v>
      </c>
      <c r="H20" s="19">
        <f t="shared" si="5"/>
        <v>0</v>
      </c>
      <c r="I20" s="19">
        <f t="shared" si="5"/>
        <v>14</v>
      </c>
      <c r="J20" s="19">
        <f t="shared" si="5"/>
        <v>0</v>
      </c>
      <c r="K20" s="19">
        <f t="shared" si="5"/>
        <v>0</v>
      </c>
      <c r="L20" s="19">
        <f t="shared" si="5"/>
        <v>0</v>
      </c>
      <c r="M20" s="19">
        <f t="shared" si="5"/>
        <v>3</v>
      </c>
      <c r="N20" s="19">
        <f t="shared" si="5"/>
        <v>3</v>
      </c>
      <c r="O20" s="19">
        <f t="shared" si="5"/>
        <v>8</v>
      </c>
      <c r="P20" s="19">
        <f t="shared" si="5"/>
        <v>2</v>
      </c>
      <c r="Q20" s="19">
        <f t="shared" si="5"/>
        <v>1</v>
      </c>
      <c r="R20" s="19">
        <f t="shared" si="5"/>
        <v>0</v>
      </c>
      <c r="S20" s="235" t="s">
        <v>161</v>
      </c>
      <c r="T20" s="230" t="s">
        <v>161</v>
      </c>
      <c r="U20" s="19" t="s">
        <v>161</v>
      </c>
      <c r="V20" s="22" t="s">
        <v>161</v>
      </c>
      <c r="W20" s="260" t="s">
        <v>161</v>
      </c>
    </row>
    <row r="21" spans="1:23" ht="15.95" hidden="1" customHeight="1" outlineLevel="1" thickBot="1" x14ac:dyDescent="0.3">
      <c r="A21" s="380"/>
      <c r="B21" s="385"/>
      <c r="C21" s="345">
        <v>7</v>
      </c>
      <c r="D21" s="352" t="s">
        <v>199</v>
      </c>
      <c r="E21" s="33" t="s">
        <v>15</v>
      </c>
      <c r="F21" s="283"/>
      <c r="G21" s="177"/>
      <c r="H21" s="181"/>
      <c r="I21" s="90"/>
      <c r="J21" s="171"/>
      <c r="K21" s="99"/>
      <c r="L21" s="93"/>
      <c r="M21" s="104"/>
      <c r="N21" s="93"/>
      <c r="O21" s="99"/>
      <c r="P21" s="93"/>
      <c r="Q21" s="99"/>
      <c r="R21" s="93"/>
      <c r="S21" s="236"/>
      <c r="T21" s="226"/>
      <c r="U21" s="58"/>
      <c r="V21" s="59"/>
      <c r="W21" s="270"/>
    </row>
    <row r="22" spans="1:23" ht="15.95" hidden="1" customHeight="1" outlineLevel="1" thickBot="1" x14ac:dyDescent="0.3">
      <c r="A22" s="380"/>
      <c r="B22" s="385"/>
      <c r="C22" s="346"/>
      <c r="D22" s="352"/>
      <c r="E22" s="18" t="s">
        <v>16</v>
      </c>
      <c r="F22" s="283">
        <v>5</v>
      </c>
      <c r="G22" s="179"/>
      <c r="H22" s="182"/>
      <c r="I22" s="52">
        <v>4</v>
      </c>
      <c r="J22" s="172">
        <v>1</v>
      </c>
      <c r="K22" s="89"/>
      <c r="L22" s="78"/>
      <c r="M22" s="105"/>
      <c r="N22" s="78"/>
      <c r="O22" s="89"/>
      <c r="P22" s="78"/>
      <c r="Q22" s="89"/>
      <c r="R22" s="78"/>
      <c r="S22" s="237">
        <v>50</v>
      </c>
      <c r="T22" s="238">
        <v>21</v>
      </c>
      <c r="U22" s="64">
        <v>35</v>
      </c>
      <c r="V22" s="65">
        <v>130</v>
      </c>
      <c r="W22" s="271">
        <v>77</v>
      </c>
    </row>
    <row r="23" spans="1:23" ht="15.95" hidden="1" customHeight="1" outlineLevel="1" thickBot="1" x14ac:dyDescent="0.3">
      <c r="A23" s="380"/>
      <c r="B23" s="385"/>
      <c r="C23" s="347"/>
      <c r="D23" s="352"/>
      <c r="E23" s="19" t="s">
        <v>17</v>
      </c>
      <c r="F23" s="19">
        <f>IF(SUM(F21:F22)=SUM(I23:J23),SUM(F21:F22))</f>
        <v>5</v>
      </c>
      <c r="G23" s="19">
        <f t="shared" ref="G23:R23" si="6">SUM(G21:G22)</f>
        <v>0</v>
      </c>
      <c r="H23" s="19">
        <f t="shared" si="6"/>
        <v>0</v>
      </c>
      <c r="I23" s="19">
        <f t="shared" si="6"/>
        <v>4</v>
      </c>
      <c r="J23" s="19">
        <f t="shared" si="6"/>
        <v>1</v>
      </c>
      <c r="K23" s="19">
        <f t="shared" si="6"/>
        <v>0</v>
      </c>
      <c r="L23" s="19">
        <f t="shared" si="6"/>
        <v>0</v>
      </c>
      <c r="M23" s="19">
        <f t="shared" si="6"/>
        <v>0</v>
      </c>
      <c r="N23" s="19">
        <f t="shared" si="6"/>
        <v>0</v>
      </c>
      <c r="O23" s="19">
        <f t="shared" si="6"/>
        <v>0</v>
      </c>
      <c r="P23" s="19">
        <f t="shared" si="6"/>
        <v>0</v>
      </c>
      <c r="Q23" s="19">
        <f t="shared" si="6"/>
        <v>0</v>
      </c>
      <c r="R23" s="19">
        <f t="shared" si="6"/>
        <v>0</v>
      </c>
      <c r="S23" s="235" t="s">
        <v>161</v>
      </c>
      <c r="T23" s="230" t="s">
        <v>161</v>
      </c>
      <c r="U23" s="19" t="s">
        <v>161</v>
      </c>
      <c r="V23" s="22" t="s">
        <v>161</v>
      </c>
      <c r="W23" s="260" t="s">
        <v>161</v>
      </c>
    </row>
    <row r="24" spans="1:23" ht="15.95" hidden="1" customHeight="1" outlineLevel="1" thickBot="1" x14ac:dyDescent="0.3">
      <c r="A24" s="380"/>
      <c r="B24" s="385"/>
      <c r="C24" s="345">
        <v>8</v>
      </c>
      <c r="D24" s="351" t="s">
        <v>191</v>
      </c>
      <c r="E24" s="33" t="s">
        <v>15</v>
      </c>
      <c r="F24" s="283"/>
      <c r="G24" s="183"/>
      <c r="H24" s="184"/>
      <c r="I24" s="47"/>
      <c r="J24" s="173"/>
      <c r="K24" s="94"/>
      <c r="L24" s="47"/>
      <c r="M24" s="95"/>
      <c r="N24" s="47"/>
      <c r="O24" s="94"/>
      <c r="P24" s="47"/>
      <c r="Q24" s="94"/>
      <c r="R24" s="47"/>
      <c r="S24" s="236"/>
      <c r="T24" s="226"/>
      <c r="U24" s="58"/>
      <c r="V24" s="59"/>
      <c r="W24" s="270"/>
    </row>
    <row r="25" spans="1:23" ht="15.95" hidden="1" customHeight="1" outlineLevel="1" thickBot="1" x14ac:dyDescent="0.3">
      <c r="A25" s="380"/>
      <c r="B25" s="385"/>
      <c r="C25" s="346"/>
      <c r="D25" s="352"/>
      <c r="E25" s="18" t="s">
        <v>16</v>
      </c>
      <c r="F25" s="283">
        <v>3</v>
      </c>
      <c r="G25" s="185"/>
      <c r="H25" s="186"/>
      <c r="I25" s="17">
        <v>2</v>
      </c>
      <c r="J25" s="174">
        <v>1</v>
      </c>
      <c r="K25" s="67"/>
      <c r="L25" s="17"/>
      <c r="M25" s="106">
        <v>1</v>
      </c>
      <c r="N25" s="17"/>
      <c r="O25" s="67"/>
      <c r="P25" s="17"/>
      <c r="Q25" s="67">
        <v>1</v>
      </c>
      <c r="R25" s="17"/>
      <c r="S25" s="237">
        <v>42</v>
      </c>
      <c r="T25" s="238">
        <v>16</v>
      </c>
      <c r="U25" s="64">
        <v>75</v>
      </c>
      <c r="V25" s="65">
        <v>130</v>
      </c>
      <c r="W25" s="271">
        <v>97</v>
      </c>
    </row>
    <row r="26" spans="1:23" ht="15.95" hidden="1" customHeight="1" outlineLevel="1" thickBot="1" x14ac:dyDescent="0.3">
      <c r="A26" s="380"/>
      <c r="B26" s="385"/>
      <c r="C26" s="347"/>
      <c r="D26" s="353"/>
      <c r="E26" s="19" t="s">
        <v>17</v>
      </c>
      <c r="F26" s="19">
        <f>IF(SUM(F24:F25)=SUM(I26:J26),SUM(F24:F25))</f>
        <v>3</v>
      </c>
      <c r="G26" s="19">
        <f t="shared" ref="G26:R26" si="7">SUM(G24:G25)</f>
        <v>0</v>
      </c>
      <c r="H26" s="19">
        <f t="shared" si="7"/>
        <v>0</v>
      </c>
      <c r="I26" s="19">
        <f t="shared" si="7"/>
        <v>2</v>
      </c>
      <c r="J26" s="19">
        <f t="shared" si="7"/>
        <v>1</v>
      </c>
      <c r="K26" s="19">
        <f t="shared" si="7"/>
        <v>0</v>
      </c>
      <c r="L26" s="19">
        <f t="shared" si="7"/>
        <v>0</v>
      </c>
      <c r="M26" s="19">
        <f t="shared" si="7"/>
        <v>1</v>
      </c>
      <c r="N26" s="19">
        <f t="shared" si="7"/>
        <v>0</v>
      </c>
      <c r="O26" s="19">
        <f t="shared" si="7"/>
        <v>0</v>
      </c>
      <c r="P26" s="19">
        <f t="shared" si="7"/>
        <v>0</v>
      </c>
      <c r="Q26" s="19">
        <f t="shared" si="7"/>
        <v>1</v>
      </c>
      <c r="R26" s="19">
        <f t="shared" si="7"/>
        <v>0</v>
      </c>
      <c r="S26" s="235" t="s">
        <v>161</v>
      </c>
      <c r="T26" s="230" t="s">
        <v>161</v>
      </c>
      <c r="U26" s="19" t="s">
        <v>161</v>
      </c>
      <c r="V26" s="22" t="s">
        <v>161</v>
      </c>
      <c r="W26" s="260" t="s">
        <v>161</v>
      </c>
    </row>
    <row r="27" spans="1:23" s="42" customFormat="1" ht="15.95" hidden="1" customHeight="1" outlineLevel="1" thickBot="1" x14ac:dyDescent="0.3">
      <c r="A27" s="380"/>
      <c r="B27" s="385"/>
      <c r="C27" s="345">
        <v>9</v>
      </c>
      <c r="D27" s="353" t="s">
        <v>65</v>
      </c>
      <c r="E27" s="80" t="s">
        <v>15</v>
      </c>
      <c r="F27" s="283"/>
      <c r="G27" s="177"/>
      <c r="H27" s="181"/>
      <c r="I27" s="90"/>
      <c r="J27" s="171"/>
      <c r="K27" s="99"/>
      <c r="L27" s="93"/>
      <c r="M27" s="104"/>
      <c r="N27" s="93"/>
      <c r="O27" s="99"/>
      <c r="P27" s="93"/>
      <c r="Q27" s="99"/>
      <c r="R27" s="93"/>
      <c r="S27" s="236"/>
      <c r="T27" s="226"/>
      <c r="U27" s="58"/>
      <c r="V27" s="59"/>
      <c r="W27" s="270"/>
    </row>
    <row r="28" spans="1:23" s="42" customFormat="1" ht="15.95" hidden="1" customHeight="1" outlineLevel="1" thickBot="1" x14ac:dyDescent="0.3">
      <c r="A28" s="380"/>
      <c r="B28" s="385"/>
      <c r="C28" s="346"/>
      <c r="D28" s="360"/>
      <c r="E28" s="43" t="s">
        <v>16</v>
      </c>
      <c r="F28" s="283">
        <v>15</v>
      </c>
      <c r="G28" s="179"/>
      <c r="H28" s="182"/>
      <c r="I28" s="52">
        <v>13</v>
      </c>
      <c r="J28" s="172">
        <v>2</v>
      </c>
      <c r="K28" s="89"/>
      <c r="L28" s="78"/>
      <c r="M28" s="105">
        <v>4</v>
      </c>
      <c r="N28" s="78">
        <v>1</v>
      </c>
      <c r="O28" s="89">
        <v>9</v>
      </c>
      <c r="P28" s="78"/>
      <c r="Q28" s="89"/>
      <c r="R28" s="78"/>
      <c r="S28" s="237">
        <v>42</v>
      </c>
      <c r="T28" s="238">
        <v>16</v>
      </c>
      <c r="U28" s="64">
        <v>25</v>
      </c>
      <c r="V28" s="65">
        <v>195</v>
      </c>
      <c r="W28" s="271">
        <v>75</v>
      </c>
    </row>
    <row r="29" spans="1:23" ht="17.25" hidden="1" customHeight="1" outlineLevel="1" thickBot="1" x14ac:dyDescent="0.3">
      <c r="A29" s="380"/>
      <c r="B29" s="385"/>
      <c r="C29" s="347"/>
      <c r="D29" s="360"/>
      <c r="E29" s="19" t="s">
        <v>17</v>
      </c>
      <c r="F29" s="19">
        <f>IF(SUM(F27:F28)=SUM(I29:J29),SUM(F27:F28))</f>
        <v>15</v>
      </c>
      <c r="G29" s="19">
        <f t="shared" ref="G29:R29" si="8">SUM(G27:G28)</f>
        <v>0</v>
      </c>
      <c r="H29" s="19">
        <f t="shared" si="8"/>
        <v>0</v>
      </c>
      <c r="I29" s="19">
        <f t="shared" si="8"/>
        <v>13</v>
      </c>
      <c r="J29" s="19">
        <f t="shared" si="8"/>
        <v>2</v>
      </c>
      <c r="K29" s="19">
        <f t="shared" si="8"/>
        <v>0</v>
      </c>
      <c r="L29" s="19">
        <f t="shared" si="8"/>
        <v>0</v>
      </c>
      <c r="M29" s="19">
        <f t="shared" si="8"/>
        <v>4</v>
      </c>
      <c r="N29" s="19">
        <f t="shared" si="8"/>
        <v>1</v>
      </c>
      <c r="O29" s="19">
        <f t="shared" si="8"/>
        <v>9</v>
      </c>
      <c r="P29" s="19">
        <f t="shared" si="8"/>
        <v>0</v>
      </c>
      <c r="Q29" s="19">
        <f t="shared" si="8"/>
        <v>0</v>
      </c>
      <c r="R29" s="19">
        <f t="shared" si="8"/>
        <v>0</v>
      </c>
      <c r="S29" s="235" t="s">
        <v>161</v>
      </c>
      <c r="T29" s="230" t="s">
        <v>161</v>
      </c>
      <c r="U29" s="19" t="s">
        <v>161</v>
      </c>
      <c r="V29" s="22" t="s">
        <v>161</v>
      </c>
      <c r="W29" s="260" t="s">
        <v>161</v>
      </c>
    </row>
    <row r="30" spans="1:23" ht="17.25" hidden="1" customHeight="1" outlineLevel="1" thickBot="1" x14ac:dyDescent="0.3">
      <c r="A30" s="380"/>
      <c r="B30" s="385"/>
      <c r="C30" s="345">
        <v>10</v>
      </c>
      <c r="D30" s="351" t="s">
        <v>211</v>
      </c>
      <c r="E30" s="80" t="s">
        <v>15</v>
      </c>
      <c r="F30" s="283"/>
      <c r="G30" s="183"/>
      <c r="H30" s="184"/>
      <c r="I30" s="47"/>
      <c r="J30" s="173"/>
      <c r="K30" s="94"/>
      <c r="L30" s="47"/>
      <c r="M30" s="95"/>
      <c r="N30" s="47"/>
      <c r="O30" s="94"/>
      <c r="P30" s="47"/>
      <c r="Q30" s="94"/>
      <c r="R30" s="47"/>
      <c r="S30" s="239"/>
      <c r="T30" s="240"/>
      <c r="U30" s="94"/>
      <c r="V30" s="47"/>
      <c r="W30" s="272"/>
    </row>
    <row r="31" spans="1:23" ht="18" hidden="1" customHeight="1" outlineLevel="1" thickBot="1" x14ac:dyDescent="0.3">
      <c r="A31" s="380"/>
      <c r="B31" s="385"/>
      <c r="C31" s="346"/>
      <c r="D31" s="352"/>
      <c r="E31" s="43" t="s">
        <v>16</v>
      </c>
      <c r="F31" s="283"/>
      <c r="G31" s="185"/>
      <c r="H31" s="186"/>
      <c r="I31" s="17"/>
      <c r="J31" s="174"/>
      <c r="K31" s="67"/>
      <c r="L31" s="17"/>
      <c r="M31" s="106"/>
      <c r="N31" s="17"/>
      <c r="O31" s="67"/>
      <c r="P31" s="17"/>
      <c r="Q31" s="67"/>
      <c r="R31" s="17"/>
      <c r="S31" s="241"/>
      <c r="T31" s="242"/>
      <c r="U31" s="67"/>
      <c r="V31" s="17"/>
      <c r="W31" s="273"/>
    </row>
    <row r="32" spans="1:23" ht="17.25" hidden="1" customHeight="1" outlineLevel="1" thickBot="1" x14ac:dyDescent="0.3">
      <c r="A32" s="380"/>
      <c r="B32" s="385"/>
      <c r="C32" s="347"/>
      <c r="D32" s="353"/>
      <c r="E32" s="19" t="s">
        <v>17</v>
      </c>
      <c r="F32" s="19">
        <f>IF(SUM(F30:F31)=SUM(I32:J32),SUM(F30:F31))</f>
        <v>0</v>
      </c>
      <c r="G32" s="19">
        <f t="shared" ref="G32:R32" si="9">SUM(G30:G31)</f>
        <v>0</v>
      </c>
      <c r="H32" s="19">
        <f t="shared" si="9"/>
        <v>0</v>
      </c>
      <c r="I32" s="19">
        <f t="shared" si="9"/>
        <v>0</v>
      </c>
      <c r="J32" s="19">
        <f t="shared" si="9"/>
        <v>0</v>
      </c>
      <c r="K32" s="19">
        <f t="shared" si="9"/>
        <v>0</v>
      </c>
      <c r="L32" s="19">
        <f t="shared" si="9"/>
        <v>0</v>
      </c>
      <c r="M32" s="19">
        <f t="shared" si="9"/>
        <v>0</v>
      </c>
      <c r="N32" s="19">
        <f t="shared" si="9"/>
        <v>0</v>
      </c>
      <c r="O32" s="19">
        <f t="shared" si="9"/>
        <v>0</v>
      </c>
      <c r="P32" s="19">
        <f t="shared" si="9"/>
        <v>0</v>
      </c>
      <c r="Q32" s="19">
        <f t="shared" si="9"/>
        <v>0</v>
      </c>
      <c r="R32" s="19">
        <f t="shared" si="9"/>
        <v>0</v>
      </c>
      <c r="S32" s="235" t="s">
        <v>161</v>
      </c>
      <c r="T32" s="230" t="s">
        <v>161</v>
      </c>
      <c r="U32" s="19" t="s">
        <v>161</v>
      </c>
      <c r="V32" s="22" t="s">
        <v>161</v>
      </c>
      <c r="W32" s="260" t="s">
        <v>161</v>
      </c>
    </row>
    <row r="33" spans="1:23" ht="17.25" hidden="1" customHeight="1" outlineLevel="1" thickBot="1" x14ac:dyDescent="0.3">
      <c r="A33" s="380"/>
      <c r="B33" s="385"/>
      <c r="C33" s="345">
        <v>11</v>
      </c>
      <c r="D33" s="387" t="s">
        <v>187</v>
      </c>
      <c r="E33" s="47" t="s">
        <v>15</v>
      </c>
      <c r="F33" s="283"/>
      <c r="G33" s="183"/>
      <c r="H33" s="184"/>
      <c r="I33" s="47"/>
      <c r="J33" s="173"/>
      <c r="K33" s="94"/>
      <c r="L33" s="47"/>
      <c r="M33" s="95"/>
      <c r="N33" s="47"/>
      <c r="O33" s="94"/>
      <c r="P33" s="47"/>
      <c r="Q33" s="94"/>
      <c r="R33" s="47"/>
      <c r="S33" s="236"/>
      <c r="T33" s="226"/>
      <c r="U33" s="58"/>
      <c r="V33" s="59"/>
      <c r="W33" s="270"/>
    </row>
    <row r="34" spans="1:23" ht="17.25" hidden="1" customHeight="1" outlineLevel="1" thickBot="1" x14ac:dyDescent="0.3">
      <c r="A34" s="380"/>
      <c r="B34" s="385"/>
      <c r="C34" s="346"/>
      <c r="D34" s="387"/>
      <c r="E34" s="17" t="s">
        <v>16</v>
      </c>
      <c r="F34" s="283">
        <v>15</v>
      </c>
      <c r="G34" s="185"/>
      <c r="H34" s="186">
        <v>1</v>
      </c>
      <c r="I34" s="17">
        <v>12</v>
      </c>
      <c r="J34" s="174">
        <v>3</v>
      </c>
      <c r="K34" s="67"/>
      <c r="L34" s="17"/>
      <c r="M34" s="106">
        <v>8</v>
      </c>
      <c r="N34" s="17">
        <v>6</v>
      </c>
      <c r="O34" s="67">
        <v>9</v>
      </c>
      <c r="P34" s="17">
        <v>2</v>
      </c>
      <c r="Q34" s="67">
        <v>6</v>
      </c>
      <c r="R34" s="17"/>
      <c r="S34" s="237">
        <v>37</v>
      </c>
      <c r="T34" s="238">
        <v>16</v>
      </c>
      <c r="U34" s="64">
        <v>40</v>
      </c>
      <c r="V34" s="65">
        <v>145</v>
      </c>
      <c r="W34" s="271">
        <v>84</v>
      </c>
    </row>
    <row r="35" spans="1:23" ht="15.75" hidden="1" customHeight="1" outlineLevel="1" thickBot="1" x14ac:dyDescent="0.3">
      <c r="A35" s="380"/>
      <c r="B35" s="385"/>
      <c r="C35" s="347"/>
      <c r="D35" s="387"/>
      <c r="E35" s="19" t="s">
        <v>17</v>
      </c>
      <c r="F35" s="19">
        <f>IF(SUM(F33:F34)=SUM(I35:J35),SUM(F33:F34))</f>
        <v>15</v>
      </c>
      <c r="G35" s="19">
        <f t="shared" ref="G35:R35" si="10">SUM(G33:G34)</f>
        <v>0</v>
      </c>
      <c r="H35" s="19">
        <f t="shared" si="10"/>
        <v>1</v>
      </c>
      <c r="I35" s="19">
        <f t="shared" si="10"/>
        <v>12</v>
      </c>
      <c r="J35" s="19">
        <f t="shared" si="10"/>
        <v>3</v>
      </c>
      <c r="K35" s="19">
        <f t="shared" si="10"/>
        <v>0</v>
      </c>
      <c r="L35" s="19">
        <f t="shared" si="10"/>
        <v>0</v>
      </c>
      <c r="M35" s="19">
        <f t="shared" si="10"/>
        <v>8</v>
      </c>
      <c r="N35" s="19">
        <f t="shared" si="10"/>
        <v>6</v>
      </c>
      <c r="O35" s="19">
        <f t="shared" si="10"/>
        <v>9</v>
      </c>
      <c r="P35" s="19">
        <f t="shared" si="10"/>
        <v>2</v>
      </c>
      <c r="Q35" s="19">
        <f t="shared" si="10"/>
        <v>6</v>
      </c>
      <c r="R35" s="19">
        <f t="shared" si="10"/>
        <v>0</v>
      </c>
      <c r="S35" s="235" t="s">
        <v>161</v>
      </c>
      <c r="T35" s="230" t="s">
        <v>161</v>
      </c>
      <c r="U35" s="19" t="s">
        <v>161</v>
      </c>
      <c r="V35" s="22" t="s">
        <v>161</v>
      </c>
      <c r="W35" s="260" t="s">
        <v>161</v>
      </c>
    </row>
    <row r="36" spans="1:23" ht="15.75" hidden="1" customHeight="1" outlineLevel="1" thickBot="1" x14ac:dyDescent="0.3">
      <c r="A36" s="380"/>
      <c r="B36" s="383"/>
      <c r="C36" s="345">
        <v>12</v>
      </c>
      <c r="D36" s="348" t="s">
        <v>188</v>
      </c>
      <c r="E36" s="47" t="s">
        <v>15</v>
      </c>
      <c r="F36" s="283"/>
      <c r="G36" s="183"/>
      <c r="H36" s="184"/>
      <c r="I36" s="47"/>
      <c r="J36" s="173"/>
      <c r="K36" s="94"/>
      <c r="L36" s="47"/>
      <c r="M36" s="95"/>
      <c r="N36" s="47"/>
      <c r="O36" s="94"/>
      <c r="P36" s="47"/>
      <c r="Q36" s="94"/>
      <c r="R36" s="47"/>
      <c r="S36" s="236"/>
      <c r="T36" s="226"/>
      <c r="U36" s="58"/>
      <c r="V36" s="59"/>
      <c r="W36" s="270"/>
    </row>
    <row r="37" spans="1:23" ht="15.75" hidden="1" customHeight="1" outlineLevel="1" thickBot="1" x14ac:dyDescent="0.3">
      <c r="A37" s="380"/>
      <c r="B37" s="383"/>
      <c r="C37" s="346"/>
      <c r="D37" s="349"/>
      <c r="E37" s="17" t="s">
        <v>16</v>
      </c>
      <c r="F37" s="283">
        <v>30</v>
      </c>
      <c r="G37" s="185"/>
      <c r="H37" s="186"/>
      <c r="I37" s="17">
        <v>28</v>
      </c>
      <c r="J37" s="174">
        <v>2</v>
      </c>
      <c r="K37" s="67"/>
      <c r="L37" s="17"/>
      <c r="M37" s="106">
        <v>12</v>
      </c>
      <c r="N37" s="17"/>
      <c r="O37" s="67">
        <v>7</v>
      </c>
      <c r="P37" s="17">
        <v>1</v>
      </c>
      <c r="Q37" s="67">
        <v>7</v>
      </c>
      <c r="R37" s="17"/>
      <c r="S37" s="237">
        <v>37</v>
      </c>
      <c r="T37" s="238">
        <v>16</v>
      </c>
      <c r="U37" s="64">
        <v>35</v>
      </c>
      <c r="V37" s="65">
        <v>255</v>
      </c>
      <c r="W37" s="271">
        <v>145</v>
      </c>
    </row>
    <row r="38" spans="1:23" ht="17.25" hidden="1" customHeight="1" outlineLevel="1" thickBot="1" x14ac:dyDescent="0.3">
      <c r="A38" s="380"/>
      <c r="B38" s="383"/>
      <c r="C38" s="347"/>
      <c r="D38" s="350"/>
      <c r="E38" s="19" t="s">
        <v>17</v>
      </c>
      <c r="F38" s="19">
        <f>IF(SUM(F36:F37)=SUM(I38:J38),SUM(F36:F37))</f>
        <v>30</v>
      </c>
      <c r="G38" s="19">
        <f t="shared" ref="G38:R38" si="11">SUM(G36:G37)</f>
        <v>0</v>
      </c>
      <c r="H38" s="19">
        <f t="shared" si="11"/>
        <v>0</v>
      </c>
      <c r="I38" s="19">
        <f t="shared" si="11"/>
        <v>28</v>
      </c>
      <c r="J38" s="19">
        <f t="shared" si="11"/>
        <v>2</v>
      </c>
      <c r="K38" s="19">
        <f t="shared" si="11"/>
        <v>0</v>
      </c>
      <c r="L38" s="19">
        <f t="shared" si="11"/>
        <v>0</v>
      </c>
      <c r="M38" s="19">
        <f t="shared" si="11"/>
        <v>12</v>
      </c>
      <c r="N38" s="19">
        <f t="shared" si="11"/>
        <v>0</v>
      </c>
      <c r="O38" s="19">
        <f t="shared" si="11"/>
        <v>7</v>
      </c>
      <c r="P38" s="19">
        <f t="shared" si="11"/>
        <v>1</v>
      </c>
      <c r="Q38" s="19">
        <f t="shared" si="11"/>
        <v>7</v>
      </c>
      <c r="R38" s="19">
        <f t="shared" si="11"/>
        <v>0</v>
      </c>
      <c r="S38" s="235" t="s">
        <v>161</v>
      </c>
      <c r="T38" s="230" t="s">
        <v>161</v>
      </c>
      <c r="U38" s="19" t="s">
        <v>161</v>
      </c>
      <c r="V38" s="22" t="s">
        <v>161</v>
      </c>
      <c r="W38" s="260" t="s">
        <v>161</v>
      </c>
    </row>
    <row r="39" spans="1:23" ht="15.95" hidden="1" customHeight="1" outlineLevel="1" thickBot="1" x14ac:dyDescent="0.3">
      <c r="A39" s="380"/>
      <c r="B39" s="383"/>
      <c r="C39" s="345">
        <v>13</v>
      </c>
      <c r="D39" s="348" t="s">
        <v>66</v>
      </c>
      <c r="E39" s="23" t="s">
        <v>15</v>
      </c>
      <c r="F39" s="283">
        <v>3</v>
      </c>
      <c r="G39" s="183">
        <v>1</v>
      </c>
      <c r="H39" s="184">
        <v>1</v>
      </c>
      <c r="I39" s="47">
        <v>3</v>
      </c>
      <c r="J39" s="173"/>
      <c r="K39" s="94"/>
      <c r="L39" s="47"/>
      <c r="M39" s="95">
        <v>2</v>
      </c>
      <c r="N39" s="47"/>
      <c r="O39" s="94">
        <v>3</v>
      </c>
      <c r="P39" s="47"/>
      <c r="Q39" s="94">
        <v>2</v>
      </c>
      <c r="R39" s="47"/>
      <c r="S39" s="236">
        <v>39</v>
      </c>
      <c r="T39" s="226">
        <v>20</v>
      </c>
      <c r="U39" s="58">
        <v>8</v>
      </c>
      <c r="V39" s="59">
        <v>14</v>
      </c>
      <c r="W39" s="270">
        <v>10</v>
      </c>
    </row>
    <row r="40" spans="1:23" ht="15.95" hidden="1" customHeight="1" outlineLevel="1" thickBot="1" x14ac:dyDescent="0.3">
      <c r="A40" s="380"/>
      <c r="B40" s="383"/>
      <c r="C40" s="346"/>
      <c r="D40" s="349"/>
      <c r="E40" s="17" t="s">
        <v>16</v>
      </c>
      <c r="F40" s="283">
        <v>6</v>
      </c>
      <c r="G40" s="185"/>
      <c r="H40" s="186"/>
      <c r="I40" s="17">
        <v>6</v>
      </c>
      <c r="J40" s="174"/>
      <c r="K40" s="67"/>
      <c r="L40" s="17"/>
      <c r="M40" s="106">
        <v>6</v>
      </c>
      <c r="N40" s="17"/>
      <c r="O40" s="67">
        <v>5</v>
      </c>
      <c r="P40" s="17"/>
      <c r="Q40" s="67">
        <v>5</v>
      </c>
      <c r="R40" s="17">
        <v>1</v>
      </c>
      <c r="S40" s="237">
        <v>36</v>
      </c>
      <c r="T40" s="238">
        <v>18</v>
      </c>
      <c r="U40" s="64">
        <v>10</v>
      </c>
      <c r="V40" s="65">
        <v>150</v>
      </c>
      <c r="W40" s="271">
        <v>96</v>
      </c>
    </row>
    <row r="41" spans="1:23" ht="15.95" hidden="1" customHeight="1" outlineLevel="1" thickBot="1" x14ac:dyDescent="0.3">
      <c r="A41" s="380"/>
      <c r="B41" s="383"/>
      <c r="C41" s="347"/>
      <c r="D41" s="350"/>
      <c r="E41" s="19" t="s">
        <v>17</v>
      </c>
      <c r="F41" s="19">
        <f>IF(SUM(F39:F40)=SUM(I41:J41),SUM(F39:F40))</f>
        <v>9</v>
      </c>
      <c r="G41" s="19">
        <f t="shared" ref="G41:R41" si="12">SUM(G39:G40)</f>
        <v>1</v>
      </c>
      <c r="H41" s="19">
        <f t="shared" si="12"/>
        <v>1</v>
      </c>
      <c r="I41" s="19">
        <f t="shared" si="12"/>
        <v>9</v>
      </c>
      <c r="J41" s="19">
        <f t="shared" si="12"/>
        <v>0</v>
      </c>
      <c r="K41" s="19">
        <f t="shared" si="12"/>
        <v>0</v>
      </c>
      <c r="L41" s="19">
        <f t="shared" si="12"/>
        <v>0</v>
      </c>
      <c r="M41" s="19">
        <f t="shared" si="12"/>
        <v>8</v>
      </c>
      <c r="N41" s="19">
        <f t="shared" si="12"/>
        <v>0</v>
      </c>
      <c r="O41" s="19">
        <f t="shared" si="12"/>
        <v>8</v>
      </c>
      <c r="P41" s="19">
        <f t="shared" si="12"/>
        <v>0</v>
      </c>
      <c r="Q41" s="19">
        <f t="shared" si="12"/>
        <v>7</v>
      </c>
      <c r="R41" s="19">
        <f t="shared" si="12"/>
        <v>1</v>
      </c>
      <c r="S41" s="235" t="s">
        <v>161</v>
      </c>
      <c r="T41" s="230" t="s">
        <v>161</v>
      </c>
      <c r="U41" s="19" t="s">
        <v>161</v>
      </c>
      <c r="V41" s="22" t="s">
        <v>161</v>
      </c>
      <c r="W41" s="260" t="s">
        <v>161</v>
      </c>
    </row>
    <row r="42" spans="1:23" ht="15.95" hidden="1" customHeight="1" outlineLevel="1" thickBot="1" x14ac:dyDescent="0.3">
      <c r="A42" s="380"/>
      <c r="B42" s="383"/>
      <c r="C42" s="345">
        <v>14</v>
      </c>
      <c r="D42" s="348" t="s">
        <v>235</v>
      </c>
      <c r="E42" s="23" t="s">
        <v>15</v>
      </c>
      <c r="F42" s="283"/>
      <c r="G42" s="183"/>
      <c r="H42" s="184"/>
      <c r="I42" s="47"/>
      <c r="J42" s="173"/>
      <c r="K42" s="94"/>
      <c r="L42" s="47"/>
      <c r="M42" s="95"/>
      <c r="N42" s="47"/>
      <c r="O42" s="94"/>
      <c r="P42" s="47"/>
      <c r="Q42" s="94"/>
      <c r="R42" s="47"/>
      <c r="S42" s="236"/>
      <c r="T42" s="226"/>
      <c r="U42" s="58"/>
      <c r="V42" s="59"/>
      <c r="W42" s="270"/>
    </row>
    <row r="43" spans="1:23" ht="15.95" hidden="1" customHeight="1" outlineLevel="1" thickBot="1" x14ac:dyDescent="0.3">
      <c r="A43" s="380"/>
      <c r="B43" s="383"/>
      <c r="C43" s="346"/>
      <c r="D43" s="349"/>
      <c r="E43" s="17" t="s">
        <v>16</v>
      </c>
      <c r="F43" s="283">
        <v>1</v>
      </c>
      <c r="G43" s="185">
        <v>1</v>
      </c>
      <c r="H43" s="186"/>
      <c r="I43" s="17">
        <v>1</v>
      </c>
      <c r="J43" s="174"/>
      <c r="K43" s="67"/>
      <c r="L43" s="17"/>
      <c r="M43" s="106">
        <v>1</v>
      </c>
      <c r="N43" s="17"/>
      <c r="O43" s="67">
        <v>1</v>
      </c>
      <c r="P43" s="17"/>
      <c r="Q43" s="67">
        <v>1</v>
      </c>
      <c r="R43" s="17"/>
      <c r="S43" s="237">
        <v>35</v>
      </c>
      <c r="T43" s="238">
        <v>18</v>
      </c>
      <c r="U43" s="64">
        <v>140</v>
      </c>
      <c r="V43" s="65">
        <v>140</v>
      </c>
      <c r="W43" s="271">
        <v>140</v>
      </c>
    </row>
    <row r="44" spans="1:23" ht="15.95" hidden="1" customHeight="1" outlineLevel="1" thickBot="1" x14ac:dyDescent="0.3">
      <c r="A44" s="380"/>
      <c r="B44" s="383"/>
      <c r="C44" s="347"/>
      <c r="D44" s="350"/>
      <c r="E44" s="19" t="s">
        <v>17</v>
      </c>
      <c r="F44" s="19">
        <f>IF(SUM(F42:F43)=SUM(I44:J44),SUM(F42:F43))</f>
        <v>1</v>
      </c>
      <c r="G44" s="19">
        <f t="shared" ref="G44:R44" si="13">SUM(G42:G43)</f>
        <v>1</v>
      </c>
      <c r="H44" s="19">
        <f t="shared" si="13"/>
        <v>0</v>
      </c>
      <c r="I44" s="19">
        <f t="shared" si="13"/>
        <v>1</v>
      </c>
      <c r="J44" s="19">
        <f t="shared" si="13"/>
        <v>0</v>
      </c>
      <c r="K44" s="19">
        <f t="shared" si="13"/>
        <v>0</v>
      </c>
      <c r="L44" s="19">
        <f t="shared" si="13"/>
        <v>0</v>
      </c>
      <c r="M44" s="19">
        <f t="shared" si="13"/>
        <v>1</v>
      </c>
      <c r="N44" s="19">
        <f t="shared" si="13"/>
        <v>0</v>
      </c>
      <c r="O44" s="19">
        <f t="shared" si="13"/>
        <v>1</v>
      </c>
      <c r="P44" s="19">
        <f t="shared" si="13"/>
        <v>0</v>
      </c>
      <c r="Q44" s="19">
        <f t="shared" si="13"/>
        <v>1</v>
      </c>
      <c r="R44" s="19">
        <f t="shared" si="13"/>
        <v>0</v>
      </c>
      <c r="S44" s="235" t="s">
        <v>161</v>
      </c>
      <c r="T44" s="230" t="s">
        <v>161</v>
      </c>
      <c r="U44" s="19" t="s">
        <v>161</v>
      </c>
      <c r="V44" s="22" t="s">
        <v>161</v>
      </c>
      <c r="W44" s="260" t="s">
        <v>161</v>
      </c>
    </row>
    <row r="45" spans="1:23" ht="15.95" hidden="1" customHeight="1" outlineLevel="1" thickBot="1" x14ac:dyDescent="0.3">
      <c r="A45" s="380"/>
      <c r="B45" s="383"/>
      <c r="C45" s="345">
        <v>15</v>
      </c>
      <c r="D45" s="348" t="s">
        <v>234</v>
      </c>
      <c r="E45" s="23" t="s">
        <v>15</v>
      </c>
      <c r="F45" s="283"/>
      <c r="G45" s="183"/>
      <c r="H45" s="184"/>
      <c r="I45" s="47"/>
      <c r="J45" s="173"/>
      <c r="K45" s="94"/>
      <c r="L45" s="47"/>
      <c r="M45" s="95"/>
      <c r="N45" s="47"/>
      <c r="O45" s="94"/>
      <c r="P45" s="47"/>
      <c r="Q45" s="94"/>
      <c r="R45" s="47"/>
      <c r="S45" s="236"/>
      <c r="T45" s="226"/>
      <c r="U45" s="58"/>
      <c r="V45" s="59"/>
      <c r="W45" s="270"/>
    </row>
    <row r="46" spans="1:23" ht="15.95" hidden="1" customHeight="1" outlineLevel="1" thickBot="1" x14ac:dyDescent="0.3">
      <c r="A46" s="380"/>
      <c r="B46" s="383"/>
      <c r="C46" s="346"/>
      <c r="D46" s="349"/>
      <c r="E46" s="17" t="s">
        <v>16</v>
      </c>
      <c r="F46" s="283">
        <v>6</v>
      </c>
      <c r="G46" s="185"/>
      <c r="H46" s="186"/>
      <c r="I46" s="17">
        <v>5</v>
      </c>
      <c r="J46" s="174">
        <v>1</v>
      </c>
      <c r="K46" s="67"/>
      <c r="L46" s="17"/>
      <c r="M46" s="106"/>
      <c r="N46" s="17"/>
      <c r="O46" s="67"/>
      <c r="P46" s="17"/>
      <c r="Q46" s="67"/>
      <c r="R46" s="17"/>
      <c r="S46" s="237">
        <v>32</v>
      </c>
      <c r="T46" s="238">
        <v>16</v>
      </c>
      <c r="U46" s="64">
        <v>5</v>
      </c>
      <c r="V46" s="65">
        <v>150</v>
      </c>
      <c r="W46" s="271">
        <v>90</v>
      </c>
    </row>
    <row r="47" spans="1:23" ht="15.95" hidden="1" customHeight="1" outlineLevel="1" thickBot="1" x14ac:dyDescent="0.3">
      <c r="A47" s="380"/>
      <c r="B47" s="383"/>
      <c r="C47" s="347"/>
      <c r="D47" s="350"/>
      <c r="E47" s="19" t="s">
        <v>17</v>
      </c>
      <c r="F47" s="19">
        <f>IF(SUM(F45:F46)=SUM(I47:J47),SUM(F45:F46))</f>
        <v>6</v>
      </c>
      <c r="G47" s="19">
        <f t="shared" ref="G47:R47" si="14">SUM(G45:G46)</f>
        <v>0</v>
      </c>
      <c r="H47" s="19">
        <f t="shared" si="14"/>
        <v>0</v>
      </c>
      <c r="I47" s="19">
        <f t="shared" si="14"/>
        <v>5</v>
      </c>
      <c r="J47" s="19">
        <f t="shared" si="14"/>
        <v>1</v>
      </c>
      <c r="K47" s="19">
        <f t="shared" si="14"/>
        <v>0</v>
      </c>
      <c r="L47" s="19">
        <f t="shared" si="14"/>
        <v>0</v>
      </c>
      <c r="M47" s="19">
        <f t="shared" si="14"/>
        <v>0</v>
      </c>
      <c r="N47" s="19">
        <f t="shared" si="14"/>
        <v>0</v>
      </c>
      <c r="O47" s="19">
        <f t="shared" si="14"/>
        <v>0</v>
      </c>
      <c r="P47" s="19">
        <f t="shared" si="14"/>
        <v>0</v>
      </c>
      <c r="Q47" s="19">
        <f t="shared" si="14"/>
        <v>0</v>
      </c>
      <c r="R47" s="19">
        <f t="shared" si="14"/>
        <v>0</v>
      </c>
      <c r="S47" s="235" t="s">
        <v>161</v>
      </c>
      <c r="T47" s="230" t="s">
        <v>161</v>
      </c>
      <c r="U47" s="19" t="s">
        <v>161</v>
      </c>
      <c r="V47" s="22" t="s">
        <v>161</v>
      </c>
      <c r="W47" s="260" t="s">
        <v>161</v>
      </c>
    </row>
    <row r="48" spans="1:23" ht="15.95" hidden="1" customHeight="1" outlineLevel="1" thickBot="1" x14ac:dyDescent="0.3">
      <c r="A48" s="380"/>
      <c r="B48" s="383"/>
      <c r="C48" s="345">
        <v>16</v>
      </c>
      <c r="D48" s="348" t="s">
        <v>218</v>
      </c>
      <c r="E48" s="14" t="s">
        <v>15</v>
      </c>
      <c r="F48" s="283"/>
      <c r="G48" s="183"/>
      <c r="H48" s="184"/>
      <c r="I48" s="47"/>
      <c r="J48" s="173"/>
      <c r="K48" s="94"/>
      <c r="L48" s="47"/>
      <c r="M48" s="95"/>
      <c r="N48" s="47"/>
      <c r="O48" s="94"/>
      <c r="P48" s="47"/>
      <c r="Q48" s="94"/>
      <c r="R48" s="47"/>
      <c r="S48" s="236"/>
      <c r="T48" s="226"/>
      <c r="U48" s="58"/>
      <c r="V48" s="59"/>
      <c r="W48" s="270"/>
    </row>
    <row r="49" spans="1:23" ht="15.95" hidden="1" customHeight="1" outlineLevel="1" thickBot="1" x14ac:dyDescent="0.3">
      <c r="A49" s="380"/>
      <c r="B49" s="383"/>
      <c r="C49" s="346"/>
      <c r="D49" s="349"/>
      <c r="E49" s="17" t="s">
        <v>16</v>
      </c>
      <c r="F49" s="283">
        <v>5</v>
      </c>
      <c r="G49" s="185"/>
      <c r="H49" s="186"/>
      <c r="I49" s="17">
        <v>5</v>
      </c>
      <c r="J49" s="174"/>
      <c r="K49" s="67"/>
      <c r="L49" s="17"/>
      <c r="M49" s="106"/>
      <c r="N49" s="17"/>
      <c r="O49" s="67">
        <v>1</v>
      </c>
      <c r="P49" s="17"/>
      <c r="Q49" s="67"/>
      <c r="R49" s="17"/>
      <c r="S49" s="237">
        <v>33</v>
      </c>
      <c r="T49" s="238">
        <v>10</v>
      </c>
      <c r="U49" s="64">
        <v>70</v>
      </c>
      <c r="V49" s="65">
        <v>135</v>
      </c>
      <c r="W49" s="271">
        <v>100</v>
      </c>
    </row>
    <row r="50" spans="1:23" ht="15.95" hidden="1" customHeight="1" outlineLevel="1" thickBot="1" x14ac:dyDescent="0.3">
      <c r="A50" s="380"/>
      <c r="B50" s="383"/>
      <c r="C50" s="347"/>
      <c r="D50" s="350"/>
      <c r="E50" s="19" t="s">
        <v>17</v>
      </c>
      <c r="F50" s="19">
        <f>IF(SUM(F48:F49)=SUM(I50:J50),SUM(F48:F49))</f>
        <v>5</v>
      </c>
      <c r="G50" s="19">
        <f t="shared" ref="G50:R50" si="15">SUM(G48:G49)</f>
        <v>0</v>
      </c>
      <c r="H50" s="19">
        <f t="shared" si="15"/>
        <v>0</v>
      </c>
      <c r="I50" s="19">
        <f t="shared" si="15"/>
        <v>5</v>
      </c>
      <c r="J50" s="19">
        <f t="shared" si="15"/>
        <v>0</v>
      </c>
      <c r="K50" s="19">
        <f t="shared" si="15"/>
        <v>0</v>
      </c>
      <c r="L50" s="19">
        <f t="shared" si="15"/>
        <v>0</v>
      </c>
      <c r="M50" s="19">
        <f t="shared" si="15"/>
        <v>0</v>
      </c>
      <c r="N50" s="19">
        <f t="shared" si="15"/>
        <v>0</v>
      </c>
      <c r="O50" s="19">
        <f t="shared" si="15"/>
        <v>1</v>
      </c>
      <c r="P50" s="19">
        <f t="shared" si="15"/>
        <v>0</v>
      </c>
      <c r="Q50" s="19">
        <f t="shared" si="15"/>
        <v>0</v>
      </c>
      <c r="R50" s="19">
        <f t="shared" si="15"/>
        <v>0</v>
      </c>
      <c r="S50" s="235" t="s">
        <v>161</v>
      </c>
      <c r="T50" s="230" t="s">
        <v>161</v>
      </c>
      <c r="U50" s="19" t="s">
        <v>161</v>
      </c>
      <c r="V50" s="22" t="s">
        <v>161</v>
      </c>
      <c r="W50" s="260" t="s">
        <v>161</v>
      </c>
    </row>
    <row r="51" spans="1:23" ht="15.95" customHeight="1" collapsed="1" thickBot="1" x14ac:dyDescent="0.3">
      <c r="A51" s="380"/>
      <c r="B51" s="383"/>
      <c r="C51" s="339" t="s">
        <v>130</v>
      </c>
      <c r="D51" s="421"/>
      <c r="E51" s="48" t="s">
        <v>15</v>
      </c>
      <c r="F51" s="283">
        <f>SUM(I51:J51)</f>
        <v>61</v>
      </c>
      <c r="G51" s="284">
        <f>G48+G45+G42+G39+G36+G33+G30+G27+G24+G21+G18+G15+G12+G9+G6+G3</f>
        <v>56</v>
      </c>
      <c r="H51" s="284">
        <f t="shared" ref="H51:R52" si="16">H48+H45+H42+H39+H36+H33+H30+H27+H24+H21+H18+H15+H12+H9+H6+H3</f>
        <v>1</v>
      </c>
      <c r="I51" s="285">
        <f t="shared" si="16"/>
        <v>52</v>
      </c>
      <c r="J51" s="285">
        <f t="shared" si="16"/>
        <v>9</v>
      </c>
      <c r="K51" s="285">
        <f t="shared" si="16"/>
        <v>0</v>
      </c>
      <c r="L51" s="285">
        <f t="shared" si="16"/>
        <v>0</v>
      </c>
      <c r="M51" s="19">
        <f t="shared" si="16"/>
        <v>25</v>
      </c>
      <c r="N51" s="285">
        <f t="shared" si="16"/>
        <v>3</v>
      </c>
      <c r="O51" s="285">
        <f t="shared" si="16"/>
        <v>55</v>
      </c>
      <c r="P51" s="285">
        <f t="shared" si="16"/>
        <v>2</v>
      </c>
      <c r="Q51" s="285">
        <f t="shared" si="16"/>
        <v>24</v>
      </c>
      <c r="R51" s="285">
        <f t="shared" si="16"/>
        <v>0</v>
      </c>
      <c r="S51" s="244">
        <f t="shared" ref="S51:W52" si="17">AVERAGE(S48,S45,S42,S39,S36,S33,S30,S27,S24,S21,S18,S15,S12,S9,S6,S3)</f>
        <v>39.5</v>
      </c>
      <c r="T51" s="264">
        <f t="shared" si="17"/>
        <v>20</v>
      </c>
      <c r="U51" s="285">
        <f t="shared" si="17"/>
        <v>9.3333333333333339</v>
      </c>
      <c r="V51" s="285">
        <f t="shared" si="17"/>
        <v>17.333333333333332</v>
      </c>
      <c r="W51" s="264">
        <f t="shared" si="17"/>
        <v>12.833333333333334</v>
      </c>
    </row>
    <row r="52" spans="1:23" ht="18" customHeight="1" thickBot="1" x14ac:dyDescent="0.3">
      <c r="A52" s="380"/>
      <c r="B52" s="383"/>
      <c r="C52" s="422"/>
      <c r="D52" s="423"/>
      <c r="E52" s="46" t="s">
        <v>16</v>
      </c>
      <c r="F52" s="283">
        <f>SUM(I52:J52)</f>
        <v>300</v>
      </c>
      <c r="G52" s="284">
        <f>G49+G46+G43+G40+G37+G34+G31+G28+G25+G22+G19+G16+G13+G10+G7+G4</f>
        <v>33</v>
      </c>
      <c r="H52" s="284">
        <f t="shared" si="16"/>
        <v>4</v>
      </c>
      <c r="I52" s="285">
        <f t="shared" si="16"/>
        <v>259</v>
      </c>
      <c r="J52" s="285">
        <f t="shared" si="16"/>
        <v>41</v>
      </c>
      <c r="K52" s="285">
        <f t="shared" si="16"/>
        <v>0</v>
      </c>
      <c r="L52" s="285">
        <f t="shared" si="16"/>
        <v>0</v>
      </c>
      <c r="M52" s="19">
        <f t="shared" si="16"/>
        <v>79</v>
      </c>
      <c r="N52" s="285">
        <f t="shared" si="16"/>
        <v>16</v>
      </c>
      <c r="O52" s="285">
        <f t="shared" si="16"/>
        <v>189</v>
      </c>
      <c r="P52" s="285">
        <f t="shared" si="16"/>
        <v>8</v>
      </c>
      <c r="Q52" s="285">
        <f t="shared" si="16"/>
        <v>56</v>
      </c>
      <c r="R52" s="285">
        <f t="shared" si="16"/>
        <v>1</v>
      </c>
      <c r="S52" s="244">
        <f t="shared" si="17"/>
        <v>36.333333333333336</v>
      </c>
      <c r="T52" s="264">
        <f t="shared" si="17"/>
        <v>16.2</v>
      </c>
      <c r="U52" s="285">
        <f t="shared" si="17"/>
        <v>42</v>
      </c>
      <c r="V52" s="285">
        <f t="shared" si="17"/>
        <v>152.66666666666666</v>
      </c>
      <c r="W52" s="264">
        <f t="shared" si="17"/>
        <v>95.13333333333334</v>
      </c>
    </row>
    <row r="53" spans="1:23" ht="15.75" customHeight="1" thickBot="1" x14ac:dyDescent="0.3">
      <c r="A53" s="381"/>
      <c r="B53" s="384"/>
      <c r="C53" s="424"/>
      <c r="D53" s="425"/>
      <c r="E53" s="115" t="s">
        <v>17</v>
      </c>
      <c r="F53" s="115">
        <f>IF(SUM(F51:F52)=SUM(I53:J53),SUM(F51:F52))</f>
        <v>361</v>
      </c>
      <c r="G53" s="137">
        <f t="shared" ref="G53:R53" si="18">SUM(G51:G52)</f>
        <v>89</v>
      </c>
      <c r="H53" s="137">
        <f t="shared" si="18"/>
        <v>5</v>
      </c>
      <c r="I53" s="137">
        <f t="shared" si="18"/>
        <v>311</v>
      </c>
      <c r="J53" s="137">
        <f t="shared" si="18"/>
        <v>50</v>
      </c>
      <c r="K53" s="137">
        <f t="shared" si="18"/>
        <v>0</v>
      </c>
      <c r="L53" s="137">
        <f t="shared" si="18"/>
        <v>0</v>
      </c>
      <c r="M53" s="137">
        <f t="shared" si="18"/>
        <v>104</v>
      </c>
      <c r="N53" s="137">
        <f t="shared" si="18"/>
        <v>19</v>
      </c>
      <c r="O53" s="137">
        <f t="shared" si="18"/>
        <v>244</v>
      </c>
      <c r="P53" s="137">
        <f t="shared" si="18"/>
        <v>10</v>
      </c>
      <c r="Q53" s="137">
        <f t="shared" si="18"/>
        <v>80</v>
      </c>
      <c r="R53" s="137">
        <f t="shared" si="18"/>
        <v>1</v>
      </c>
      <c r="S53" s="116" t="s">
        <v>162</v>
      </c>
      <c r="T53" s="116" t="s">
        <v>162</v>
      </c>
      <c r="U53" s="116" t="s">
        <v>162</v>
      </c>
      <c r="V53" s="117" t="s">
        <v>162</v>
      </c>
      <c r="W53" s="259" t="s">
        <v>162</v>
      </c>
    </row>
    <row r="54" spans="1:23" ht="15.95" hidden="1" customHeight="1" outlineLevel="1" thickBot="1" x14ac:dyDescent="0.3">
      <c r="A54" s="379">
        <v>2</v>
      </c>
      <c r="B54" s="382" t="s">
        <v>77</v>
      </c>
      <c r="C54" s="345">
        <v>17</v>
      </c>
      <c r="D54" s="348" t="s">
        <v>78</v>
      </c>
      <c r="E54" s="14" t="s">
        <v>15</v>
      </c>
      <c r="F54" s="283">
        <v>23</v>
      </c>
      <c r="G54" s="183"/>
      <c r="H54" s="184"/>
      <c r="I54" s="47">
        <v>20</v>
      </c>
      <c r="J54" s="173">
        <v>3</v>
      </c>
      <c r="K54" s="94"/>
      <c r="L54" s="47"/>
      <c r="M54" s="95">
        <v>3</v>
      </c>
      <c r="N54" s="47">
        <v>1</v>
      </c>
      <c r="O54" s="94">
        <v>12</v>
      </c>
      <c r="P54" s="47">
        <v>3</v>
      </c>
      <c r="Q54" s="47">
        <v>2</v>
      </c>
      <c r="R54" s="47"/>
      <c r="S54" s="236">
        <v>39.6</v>
      </c>
      <c r="T54" s="226">
        <v>15.9</v>
      </c>
      <c r="U54" s="58">
        <v>6</v>
      </c>
      <c r="V54" s="59">
        <v>14</v>
      </c>
      <c r="W54" s="270">
        <v>9.8000000000000007</v>
      </c>
    </row>
    <row r="55" spans="1:23" ht="15.95" hidden="1" customHeight="1" outlineLevel="1" thickBot="1" x14ac:dyDescent="0.3">
      <c r="A55" s="380"/>
      <c r="B55" s="383"/>
      <c r="C55" s="346"/>
      <c r="D55" s="349"/>
      <c r="E55" s="17" t="s">
        <v>16</v>
      </c>
      <c r="F55" s="283">
        <v>62</v>
      </c>
      <c r="G55" s="185"/>
      <c r="H55" s="186">
        <v>3</v>
      </c>
      <c r="I55" s="17">
        <v>53</v>
      </c>
      <c r="J55" s="174">
        <v>9</v>
      </c>
      <c r="K55" s="67"/>
      <c r="L55" s="17"/>
      <c r="M55" s="106">
        <v>21</v>
      </c>
      <c r="N55" s="17">
        <v>5</v>
      </c>
      <c r="O55" s="67">
        <v>43</v>
      </c>
      <c r="P55" s="17">
        <v>16</v>
      </c>
      <c r="Q55" s="17">
        <v>8</v>
      </c>
      <c r="R55" s="17"/>
      <c r="S55" s="237">
        <v>38.799999999999997</v>
      </c>
      <c r="T55" s="238">
        <v>17</v>
      </c>
      <c r="U55" s="64">
        <v>25</v>
      </c>
      <c r="V55" s="65">
        <v>200</v>
      </c>
      <c r="W55" s="271">
        <v>74.900000000000006</v>
      </c>
    </row>
    <row r="56" spans="1:23" ht="15.95" hidden="1" customHeight="1" outlineLevel="1" thickBot="1" x14ac:dyDescent="0.3">
      <c r="A56" s="380"/>
      <c r="B56" s="383"/>
      <c r="C56" s="347"/>
      <c r="D56" s="350"/>
      <c r="E56" s="19" t="s">
        <v>17</v>
      </c>
      <c r="F56" s="19">
        <f>IF(SUM(F54:F55)=SUM(I56:J56),SUM(F54:F55))</f>
        <v>85</v>
      </c>
      <c r="G56" s="19">
        <f t="shared" ref="G56:R56" si="19">SUM(G54:G55)</f>
        <v>0</v>
      </c>
      <c r="H56" s="19">
        <f t="shared" si="19"/>
        <v>3</v>
      </c>
      <c r="I56" s="19">
        <f t="shared" si="19"/>
        <v>73</v>
      </c>
      <c r="J56" s="19">
        <f t="shared" si="19"/>
        <v>12</v>
      </c>
      <c r="K56" s="19">
        <f t="shared" si="19"/>
        <v>0</v>
      </c>
      <c r="L56" s="19">
        <f t="shared" si="19"/>
        <v>0</v>
      </c>
      <c r="M56" s="19">
        <f t="shared" si="19"/>
        <v>24</v>
      </c>
      <c r="N56" s="19">
        <f t="shared" si="19"/>
        <v>6</v>
      </c>
      <c r="O56" s="19">
        <f t="shared" si="19"/>
        <v>55</v>
      </c>
      <c r="P56" s="19">
        <f t="shared" si="19"/>
        <v>19</v>
      </c>
      <c r="Q56" s="19">
        <f t="shared" si="19"/>
        <v>10</v>
      </c>
      <c r="R56" s="19">
        <f t="shared" si="19"/>
        <v>0</v>
      </c>
      <c r="S56" s="235" t="s">
        <v>161</v>
      </c>
      <c r="T56" s="230" t="s">
        <v>161</v>
      </c>
      <c r="U56" s="19" t="s">
        <v>161</v>
      </c>
      <c r="V56" s="22" t="s">
        <v>161</v>
      </c>
      <c r="W56" s="260" t="s">
        <v>161</v>
      </c>
    </row>
    <row r="57" spans="1:23" ht="15.95" hidden="1" customHeight="1" outlineLevel="1" thickBot="1" x14ac:dyDescent="0.3">
      <c r="A57" s="380"/>
      <c r="B57" s="383"/>
      <c r="C57" s="345">
        <v>18</v>
      </c>
      <c r="D57" s="348" t="s">
        <v>170</v>
      </c>
      <c r="E57" s="14" t="s">
        <v>15</v>
      </c>
      <c r="F57" s="283"/>
      <c r="G57" s="183"/>
      <c r="H57" s="184"/>
      <c r="I57" s="47"/>
      <c r="J57" s="173"/>
      <c r="K57" s="94"/>
      <c r="L57" s="47"/>
      <c r="M57" s="95"/>
      <c r="N57" s="47"/>
      <c r="O57" s="94"/>
      <c r="P57" s="47"/>
      <c r="Q57" s="94"/>
      <c r="R57" s="47"/>
      <c r="S57" s="236"/>
      <c r="T57" s="226"/>
      <c r="U57" s="58"/>
      <c r="V57" s="59"/>
      <c r="W57" s="270"/>
    </row>
    <row r="58" spans="1:23" ht="15.95" hidden="1" customHeight="1" outlineLevel="1" thickBot="1" x14ac:dyDescent="0.3">
      <c r="A58" s="380"/>
      <c r="B58" s="383"/>
      <c r="C58" s="346"/>
      <c r="D58" s="349"/>
      <c r="E58" s="17" t="s">
        <v>16</v>
      </c>
      <c r="F58" s="283">
        <v>24</v>
      </c>
      <c r="G58" s="185"/>
      <c r="H58" s="186"/>
      <c r="I58" s="17">
        <v>19</v>
      </c>
      <c r="J58" s="174">
        <v>5</v>
      </c>
      <c r="K58" s="67"/>
      <c r="L58" s="17"/>
      <c r="M58" s="106">
        <v>12</v>
      </c>
      <c r="N58" s="17">
        <v>2</v>
      </c>
      <c r="O58" s="67">
        <v>11</v>
      </c>
      <c r="P58" s="17">
        <v>2</v>
      </c>
      <c r="Q58" s="67">
        <v>3</v>
      </c>
      <c r="R58" s="17"/>
      <c r="S58" s="237">
        <v>34</v>
      </c>
      <c r="T58" s="238">
        <v>16</v>
      </c>
      <c r="U58" s="64">
        <v>55</v>
      </c>
      <c r="V58" s="65">
        <v>150</v>
      </c>
      <c r="W58" s="271">
        <v>75</v>
      </c>
    </row>
    <row r="59" spans="1:23" ht="15.95" hidden="1" customHeight="1" outlineLevel="1" thickBot="1" x14ac:dyDescent="0.3">
      <c r="A59" s="380"/>
      <c r="B59" s="383"/>
      <c r="C59" s="347"/>
      <c r="D59" s="350"/>
      <c r="E59" s="19" t="s">
        <v>17</v>
      </c>
      <c r="F59" s="19">
        <f>IF(SUM(F57:F58)=SUM(I59:J59),SUM(F57:F58))</f>
        <v>24</v>
      </c>
      <c r="G59" s="19">
        <f t="shared" ref="G59:R59" si="20">SUM(G57:G58)</f>
        <v>0</v>
      </c>
      <c r="H59" s="19">
        <f t="shared" si="20"/>
        <v>0</v>
      </c>
      <c r="I59" s="19">
        <f t="shared" si="20"/>
        <v>19</v>
      </c>
      <c r="J59" s="19">
        <f t="shared" si="20"/>
        <v>5</v>
      </c>
      <c r="K59" s="19">
        <f t="shared" si="20"/>
        <v>0</v>
      </c>
      <c r="L59" s="19">
        <f t="shared" si="20"/>
        <v>0</v>
      </c>
      <c r="M59" s="19">
        <f t="shared" si="20"/>
        <v>12</v>
      </c>
      <c r="N59" s="19">
        <f t="shared" si="20"/>
        <v>2</v>
      </c>
      <c r="O59" s="19">
        <f t="shared" si="20"/>
        <v>11</v>
      </c>
      <c r="P59" s="19">
        <f t="shared" si="20"/>
        <v>2</v>
      </c>
      <c r="Q59" s="19">
        <f t="shared" si="20"/>
        <v>3</v>
      </c>
      <c r="R59" s="19">
        <f t="shared" si="20"/>
        <v>0</v>
      </c>
      <c r="S59" s="235" t="s">
        <v>161</v>
      </c>
      <c r="T59" s="230" t="s">
        <v>161</v>
      </c>
      <c r="U59" s="19" t="s">
        <v>161</v>
      </c>
      <c r="V59" s="22" t="s">
        <v>161</v>
      </c>
      <c r="W59" s="260" t="s">
        <v>161</v>
      </c>
    </row>
    <row r="60" spans="1:23" ht="15.95" hidden="1" customHeight="1" outlineLevel="1" thickBot="1" x14ac:dyDescent="0.3">
      <c r="A60" s="380"/>
      <c r="B60" s="383"/>
      <c r="C60" s="345">
        <v>19</v>
      </c>
      <c r="D60" s="348" t="s">
        <v>79</v>
      </c>
      <c r="E60" s="14" t="s">
        <v>15</v>
      </c>
      <c r="F60" s="283"/>
      <c r="G60" s="183"/>
      <c r="H60" s="184"/>
      <c r="I60" s="47"/>
      <c r="J60" s="173"/>
      <c r="K60" s="94"/>
      <c r="L60" s="47"/>
      <c r="M60" s="95"/>
      <c r="N60" s="47"/>
      <c r="O60" s="94"/>
      <c r="P60" s="47"/>
      <c r="Q60" s="94"/>
      <c r="R60" s="47"/>
      <c r="S60" s="236"/>
      <c r="T60" s="226"/>
      <c r="U60" s="58"/>
      <c r="V60" s="59"/>
      <c r="W60" s="270"/>
    </row>
    <row r="61" spans="1:23" ht="15.95" hidden="1" customHeight="1" outlineLevel="1" thickBot="1" x14ac:dyDescent="0.3">
      <c r="A61" s="380"/>
      <c r="B61" s="383"/>
      <c r="C61" s="346"/>
      <c r="D61" s="349"/>
      <c r="E61" s="17" t="s">
        <v>16</v>
      </c>
      <c r="F61" s="283">
        <v>14</v>
      </c>
      <c r="G61" s="185"/>
      <c r="H61" s="186"/>
      <c r="I61" s="17">
        <v>13</v>
      </c>
      <c r="J61" s="174">
        <v>1</v>
      </c>
      <c r="K61" s="67"/>
      <c r="L61" s="17"/>
      <c r="M61" s="106">
        <v>3</v>
      </c>
      <c r="N61" s="17">
        <v>1</v>
      </c>
      <c r="O61" s="67">
        <v>5</v>
      </c>
      <c r="P61" s="17">
        <v>2</v>
      </c>
      <c r="Q61" s="67">
        <v>1</v>
      </c>
      <c r="R61" s="17"/>
      <c r="S61" s="237">
        <v>36</v>
      </c>
      <c r="T61" s="238">
        <v>15</v>
      </c>
      <c r="U61" s="64">
        <v>25</v>
      </c>
      <c r="V61" s="65">
        <v>100</v>
      </c>
      <c r="W61" s="271">
        <v>65</v>
      </c>
    </row>
    <row r="62" spans="1:23" ht="15.95" hidden="1" customHeight="1" outlineLevel="1" thickBot="1" x14ac:dyDescent="0.3">
      <c r="A62" s="380"/>
      <c r="B62" s="383"/>
      <c r="C62" s="347"/>
      <c r="D62" s="350"/>
      <c r="E62" s="19" t="s">
        <v>17</v>
      </c>
      <c r="F62" s="19">
        <f>IF(SUM(F60:F61)=SUM(I62:J62),SUM(F60:F61))</f>
        <v>14</v>
      </c>
      <c r="G62" s="19">
        <f t="shared" ref="G62:R62" si="21">SUM(G60:G61)</f>
        <v>0</v>
      </c>
      <c r="H62" s="19">
        <f t="shared" si="21"/>
        <v>0</v>
      </c>
      <c r="I62" s="19">
        <f t="shared" si="21"/>
        <v>13</v>
      </c>
      <c r="J62" s="19">
        <f t="shared" si="21"/>
        <v>1</v>
      </c>
      <c r="K62" s="19">
        <f t="shared" si="21"/>
        <v>0</v>
      </c>
      <c r="L62" s="19">
        <f t="shared" si="21"/>
        <v>0</v>
      </c>
      <c r="M62" s="19">
        <f t="shared" si="21"/>
        <v>3</v>
      </c>
      <c r="N62" s="19">
        <f t="shared" si="21"/>
        <v>1</v>
      </c>
      <c r="O62" s="19">
        <f t="shared" si="21"/>
        <v>5</v>
      </c>
      <c r="P62" s="19">
        <f t="shared" si="21"/>
        <v>2</v>
      </c>
      <c r="Q62" s="19">
        <f t="shared" si="21"/>
        <v>1</v>
      </c>
      <c r="R62" s="19">
        <f t="shared" si="21"/>
        <v>0</v>
      </c>
      <c r="S62" s="235" t="s">
        <v>161</v>
      </c>
      <c r="T62" s="230" t="s">
        <v>161</v>
      </c>
      <c r="U62" s="19" t="s">
        <v>161</v>
      </c>
      <c r="V62" s="22" t="s">
        <v>161</v>
      </c>
      <c r="W62" s="260" t="s">
        <v>161</v>
      </c>
    </row>
    <row r="63" spans="1:23" ht="15.95" hidden="1" customHeight="1" outlineLevel="1" thickBot="1" x14ac:dyDescent="0.3">
      <c r="A63" s="380"/>
      <c r="B63" s="383"/>
      <c r="C63" s="345">
        <v>20</v>
      </c>
      <c r="D63" s="348" t="s">
        <v>209</v>
      </c>
      <c r="E63" s="14" t="s">
        <v>15</v>
      </c>
      <c r="F63" s="283"/>
      <c r="G63" s="183"/>
      <c r="H63" s="184"/>
      <c r="I63" s="47"/>
      <c r="J63" s="173"/>
      <c r="K63" s="94"/>
      <c r="L63" s="47"/>
      <c r="M63" s="95"/>
      <c r="N63" s="47"/>
      <c r="O63" s="94"/>
      <c r="P63" s="47"/>
      <c r="Q63" s="94"/>
      <c r="R63" s="47"/>
      <c r="S63" s="236"/>
      <c r="T63" s="226"/>
      <c r="U63" s="58"/>
      <c r="V63" s="59"/>
      <c r="W63" s="270"/>
    </row>
    <row r="64" spans="1:23" ht="15.95" hidden="1" customHeight="1" outlineLevel="1" thickBot="1" x14ac:dyDescent="0.3">
      <c r="A64" s="380"/>
      <c r="B64" s="383"/>
      <c r="C64" s="346"/>
      <c r="D64" s="349"/>
      <c r="E64" s="17" t="s">
        <v>16</v>
      </c>
      <c r="F64" s="283">
        <v>6</v>
      </c>
      <c r="G64" s="185"/>
      <c r="H64" s="186"/>
      <c r="I64" s="17">
        <v>5</v>
      </c>
      <c r="J64" s="174">
        <v>1</v>
      </c>
      <c r="K64" s="67"/>
      <c r="L64" s="17"/>
      <c r="M64" s="106">
        <v>1</v>
      </c>
      <c r="N64" s="17"/>
      <c r="O64" s="67">
        <v>2</v>
      </c>
      <c r="P64" s="17"/>
      <c r="Q64" s="67"/>
      <c r="R64" s="17"/>
      <c r="S64" s="237">
        <v>39.6</v>
      </c>
      <c r="T64" s="238">
        <v>19.600000000000001</v>
      </c>
      <c r="U64" s="64">
        <v>50</v>
      </c>
      <c r="V64" s="65">
        <v>90</v>
      </c>
      <c r="W64" s="271">
        <v>60</v>
      </c>
    </row>
    <row r="65" spans="1:23" ht="15.95" hidden="1" customHeight="1" outlineLevel="1" thickBot="1" x14ac:dyDescent="0.3">
      <c r="A65" s="380"/>
      <c r="B65" s="383"/>
      <c r="C65" s="347"/>
      <c r="D65" s="350"/>
      <c r="E65" s="19" t="s">
        <v>17</v>
      </c>
      <c r="F65" s="19">
        <f>IF(SUM(F63:F64)=SUM(I65:J65),SUM(F63:F64))</f>
        <v>6</v>
      </c>
      <c r="G65" s="19">
        <f t="shared" ref="G65:R65" si="22">SUM(G63:G64)</f>
        <v>0</v>
      </c>
      <c r="H65" s="19">
        <f t="shared" si="22"/>
        <v>0</v>
      </c>
      <c r="I65" s="19">
        <f t="shared" si="22"/>
        <v>5</v>
      </c>
      <c r="J65" s="19">
        <f t="shared" si="22"/>
        <v>1</v>
      </c>
      <c r="K65" s="19">
        <f t="shared" si="22"/>
        <v>0</v>
      </c>
      <c r="L65" s="19">
        <f t="shared" si="22"/>
        <v>0</v>
      </c>
      <c r="M65" s="19">
        <f t="shared" si="22"/>
        <v>1</v>
      </c>
      <c r="N65" s="19">
        <f t="shared" si="22"/>
        <v>0</v>
      </c>
      <c r="O65" s="19">
        <f t="shared" si="22"/>
        <v>2</v>
      </c>
      <c r="P65" s="19">
        <f t="shared" si="22"/>
        <v>0</v>
      </c>
      <c r="Q65" s="19">
        <f t="shared" si="22"/>
        <v>0</v>
      </c>
      <c r="R65" s="19">
        <f t="shared" si="22"/>
        <v>0</v>
      </c>
      <c r="S65" s="235" t="s">
        <v>161</v>
      </c>
      <c r="T65" s="230" t="s">
        <v>161</v>
      </c>
      <c r="U65" s="19" t="s">
        <v>161</v>
      </c>
      <c r="V65" s="22" t="s">
        <v>161</v>
      </c>
      <c r="W65" s="260" t="s">
        <v>161</v>
      </c>
    </row>
    <row r="66" spans="1:23" ht="15.95" hidden="1" customHeight="1" outlineLevel="1" thickBot="1" x14ac:dyDescent="0.3">
      <c r="A66" s="380"/>
      <c r="B66" s="383"/>
      <c r="C66" s="345">
        <v>21</v>
      </c>
      <c r="D66" s="348" t="s">
        <v>250</v>
      </c>
      <c r="E66" s="14" t="s">
        <v>15</v>
      </c>
      <c r="F66" s="283"/>
      <c r="G66" s="183"/>
      <c r="H66" s="184"/>
      <c r="I66" s="47"/>
      <c r="J66" s="173"/>
      <c r="K66" s="94"/>
      <c r="L66" s="47"/>
      <c r="M66" s="95"/>
      <c r="N66" s="47"/>
      <c r="O66" s="94"/>
      <c r="P66" s="47"/>
      <c r="Q66" s="94"/>
      <c r="R66" s="47"/>
      <c r="S66" s="236"/>
      <c r="T66" s="226"/>
      <c r="U66" s="58"/>
      <c r="V66" s="59"/>
      <c r="W66" s="270"/>
    </row>
    <row r="67" spans="1:23" ht="15.95" hidden="1" customHeight="1" outlineLevel="1" thickBot="1" x14ac:dyDescent="0.3">
      <c r="A67" s="380"/>
      <c r="B67" s="383"/>
      <c r="C67" s="346"/>
      <c r="D67" s="349"/>
      <c r="E67" s="17" t="s">
        <v>16</v>
      </c>
      <c r="F67" s="283">
        <v>7</v>
      </c>
      <c r="G67" s="185"/>
      <c r="H67" s="186"/>
      <c r="I67" s="17">
        <v>6</v>
      </c>
      <c r="J67" s="174">
        <v>1</v>
      </c>
      <c r="K67" s="67"/>
      <c r="L67" s="17"/>
      <c r="M67" s="106">
        <v>3</v>
      </c>
      <c r="N67" s="17"/>
      <c r="O67" s="67">
        <v>4</v>
      </c>
      <c r="P67" s="17">
        <v>2</v>
      </c>
      <c r="Q67" s="67">
        <v>2</v>
      </c>
      <c r="R67" s="17"/>
      <c r="S67" s="237">
        <v>39.700000000000003</v>
      </c>
      <c r="T67" s="238">
        <v>16.399999999999999</v>
      </c>
      <c r="U67" s="64">
        <v>25</v>
      </c>
      <c r="V67" s="65">
        <v>100</v>
      </c>
      <c r="W67" s="271">
        <v>69.3</v>
      </c>
    </row>
    <row r="68" spans="1:23" ht="15.95" hidden="1" customHeight="1" outlineLevel="1" thickBot="1" x14ac:dyDescent="0.3">
      <c r="A68" s="380"/>
      <c r="B68" s="383"/>
      <c r="C68" s="347"/>
      <c r="D68" s="350"/>
      <c r="E68" s="19" t="s">
        <v>17</v>
      </c>
      <c r="F68" s="19">
        <f>IF(SUM(F66:F67)=SUM(I68:J68),SUM(F66:F67))</f>
        <v>7</v>
      </c>
      <c r="G68" s="19">
        <f t="shared" ref="G68:R68" si="23">SUM(G66:G67)</f>
        <v>0</v>
      </c>
      <c r="H68" s="19">
        <f t="shared" si="23"/>
        <v>0</v>
      </c>
      <c r="I68" s="19">
        <f t="shared" si="23"/>
        <v>6</v>
      </c>
      <c r="J68" s="19">
        <f t="shared" si="23"/>
        <v>1</v>
      </c>
      <c r="K68" s="19">
        <f t="shared" si="23"/>
        <v>0</v>
      </c>
      <c r="L68" s="19">
        <f t="shared" si="23"/>
        <v>0</v>
      </c>
      <c r="M68" s="19">
        <f t="shared" si="23"/>
        <v>3</v>
      </c>
      <c r="N68" s="19">
        <f t="shared" si="23"/>
        <v>0</v>
      </c>
      <c r="O68" s="19">
        <f t="shared" si="23"/>
        <v>4</v>
      </c>
      <c r="P68" s="19">
        <f t="shared" si="23"/>
        <v>2</v>
      </c>
      <c r="Q68" s="19">
        <f t="shared" si="23"/>
        <v>2</v>
      </c>
      <c r="R68" s="19">
        <f t="shared" si="23"/>
        <v>0</v>
      </c>
      <c r="S68" s="235" t="s">
        <v>161</v>
      </c>
      <c r="T68" s="230" t="s">
        <v>161</v>
      </c>
      <c r="U68" s="19" t="s">
        <v>161</v>
      </c>
      <c r="V68" s="22" t="s">
        <v>161</v>
      </c>
      <c r="W68" s="260" t="s">
        <v>161</v>
      </c>
    </row>
    <row r="69" spans="1:23" ht="15.95" hidden="1" customHeight="1" outlineLevel="1" thickBot="1" x14ac:dyDescent="0.3">
      <c r="A69" s="380"/>
      <c r="B69" s="383"/>
      <c r="C69" s="345">
        <v>22</v>
      </c>
      <c r="D69" s="348" t="s">
        <v>193</v>
      </c>
      <c r="E69" s="14" t="s">
        <v>15</v>
      </c>
      <c r="F69" s="283"/>
      <c r="G69" s="183"/>
      <c r="H69" s="184"/>
      <c r="I69" s="47"/>
      <c r="J69" s="173"/>
      <c r="K69" s="94"/>
      <c r="L69" s="47"/>
      <c r="M69" s="95"/>
      <c r="N69" s="47"/>
      <c r="O69" s="94"/>
      <c r="P69" s="47"/>
      <c r="Q69" s="94"/>
      <c r="R69" s="47"/>
      <c r="S69" s="239"/>
      <c r="T69" s="240"/>
      <c r="U69" s="94"/>
      <c r="V69" s="121"/>
      <c r="W69" s="272"/>
    </row>
    <row r="70" spans="1:23" ht="15.95" hidden="1" customHeight="1" outlineLevel="1" thickBot="1" x14ac:dyDescent="0.3">
      <c r="A70" s="380"/>
      <c r="B70" s="383"/>
      <c r="C70" s="346"/>
      <c r="D70" s="349"/>
      <c r="E70" s="17" t="s">
        <v>16</v>
      </c>
      <c r="F70" s="283">
        <v>13</v>
      </c>
      <c r="G70" s="185"/>
      <c r="H70" s="186"/>
      <c r="I70" s="17">
        <v>11</v>
      </c>
      <c r="J70" s="174">
        <v>2</v>
      </c>
      <c r="K70" s="67"/>
      <c r="L70" s="17"/>
      <c r="M70" s="106">
        <v>3</v>
      </c>
      <c r="N70" s="17">
        <v>4</v>
      </c>
      <c r="O70" s="67">
        <v>8</v>
      </c>
      <c r="P70" s="17">
        <v>2</v>
      </c>
      <c r="Q70" s="67">
        <v>1</v>
      </c>
      <c r="R70" s="17"/>
      <c r="S70" s="241">
        <v>34.9</v>
      </c>
      <c r="T70" s="242">
        <v>15</v>
      </c>
      <c r="U70" s="67">
        <v>40</v>
      </c>
      <c r="V70" s="122">
        <v>110</v>
      </c>
      <c r="W70" s="273">
        <v>74.2</v>
      </c>
    </row>
    <row r="71" spans="1:23" ht="15.95" hidden="1" customHeight="1" outlineLevel="1" thickBot="1" x14ac:dyDescent="0.3">
      <c r="A71" s="380"/>
      <c r="B71" s="383"/>
      <c r="C71" s="347"/>
      <c r="D71" s="350"/>
      <c r="E71" s="19" t="s">
        <v>17</v>
      </c>
      <c r="F71" s="19">
        <f>IF(SUM(F69:F70)=SUM(I71:J71),SUM(F69:F70))</f>
        <v>13</v>
      </c>
      <c r="G71" s="19">
        <f t="shared" ref="G71:R71" si="24">SUM(G69:G70)</f>
        <v>0</v>
      </c>
      <c r="H71" s="19">
        <f t="shared" si="24"/>
        <v>0</v>
      </c>
      <c r="I71" s="19">
        <f t="shared" si="24"/>
        <v>11</v>
      </c>
      <c r="J71" s="19">
        <f t="shared" si="24"/>
        <v>2</v>
      </c>
      <c r="K71" s="19">
        <f t="shared" si="24"/>
        <v>0</v>
      </c>
      <c r="L71" s="19">
        <f t="shared" si="24"/>
        <v>0</v>
      </c>
      <c r="M71" s="19">
        <f t="shared" si="24"/>
        <v>3</v>
      </c>
      <c r="N71" s="19">
        <f t="shared" si="24"/>
        <v>4</v>
      </c>
      <c r="O71" s="19">
        <f t="shared" si="24"/>
        <v>8</v>
      </c>
      <c r="P71" s="19">
        <f t="shared" si="24"/>
        <v>2</v>
      </c>
      <c r="Q71" s="19">
        <f t="shared" si="24"/>
        <v>1</v>
      </c>
      <c r="R71" s="19">
        <f t="shared" si="24"/>
        <v>0</v>
      </c>
      <c r="S71" s="235" t="s">
        <v>161</v>
      </c>
      <c r="T71" s="230" t="s">
        <v>161</v>
      </c>
      <c r="U71" s="19" t="s">
        <v>161</v>
      </c>
      <c r="V71" s="22" t="s">
        <v>161</v>
      </c>
      <c r="W71" s="260" t="s">
        <v>161</v>
      </c>
    </row>
    <row r="72" spans="1:23" ht="15.95" hidden="1" customHeight="1" outlineLevel="1" thickBot="1" x14ac:dyDescent="0.3">
      <c r="A72" s="380"/>
      <c r="B72" s="383"/>
      <c r="C72" s="345">
        <v>23</v>
      </c>
      <c r="D72" s="348" t="s">
        <v>215</v>
      </c>
      <c r="E72" s="14" t="s">
        <v>15</v>
      </c>
      <c r="F72" s="283"/>
      <c r="G72" s="187"/>
      <c r="H72" s="188"/>
      <c r="I72" s="48"/>
      <c r="J72" s="175"/>
      <c r="K72" s="50"/>
      <c r="L72" s="48"/>
      <c r="M72" s="162"/>
      <c r="N72" s="48"/>
      <c r="O72" s="50"/>
      <c r="P72" s="48"/>
      <c r="Q72" s="50"/>
      <c r="R72" s="48"/>
      <c r="S72" s="236"/>
      <c r="T72" s="226"/>
      <c r="U72" s="58"/>
      <c r="V72" s="59"/>
      <c r="W72" s="270"/>
    </row>
    <row r="73" spans="1:23" ht="15.95" hidden="1" customHeight="1" outlineLevel="1" thickBot="1" x14ac:dyDescent="0.3">
      <c r="A73" s="380"/>
      <c r="B73" s="383"/>
      <c r="C73" s="346"/>
      <c r="D73" s="349"/>
      <c r="E73" s="17" t="s">
        <v>16</v>
      </c>
      <c r="F73" s="283">
        <v>5</v>
      </c>
      <c r="G73" s="185"/>
      <c r="H73" s="186"/>
      <c r="I73" s="17">
        <v>4</v>
      </c>
      <c r="J73" s="174">
        <v>1</v>
      </c>
      <c r="K73" s="67"/>
      <c r="L73" s="17"/>
      <c r="M73" s="106">
        <v>2</v>
      </c>
      <c r="N73" s="17"/>
      <c r="O73" s="67"/>
      <c r="P73" s="17">
        <v>5</v>
      </c>
      <c r="Q73" s="67"/>
      <c r="R73" s="17">
        <v>2</v>
      </c>
      <c r="S73" s="237">
        <v>39</v>
      </c>
      <c r="T73" s="238">
        <v>16.600000000000001</v>
      </c>
      <c r="U73" s="64">
        <v>30</v>
      </c>
      <c r="V73" s="65">
        <v>120</v>
      </c>
      <c r="W73" s="271">
        <v>81</v>
      </c>
    </row>
    <row r="74" spans="1:23" ht="15.95" hidden="1" customHeight="1" outlineLevel="1" thickBot="1" x14ac:dyDescent="0.3">
      <c r="A74" s="380"/>
      <c r="B74" s="383"/>
      <c r="C74" s="347"/>
      <c r="D74" s="350"/>
      <c r="E74" s="19" t="s">
        <v>17</v>
      </c>
      <c r="F74" s="19">
        <f>IF(SUM(F72:F73)=SUM(I74:J74),SUM(F72:F73))</f>
        <v>5</v>
      </c>
      <c r="G74" s="291">
        <f t="shared" ref="G74:R74" si="25">SUM(G72:G73)</f>
        <v>0</v>
      </c>
      <c r="H74" s="19">
        <f t="shared" si="25"/>
        <v>0</v>
      </c>
      <c r="I74" s="19">
        <f t="shared" si="25"/>
        <v>4</v>
      </c>
      <c r="J74" s="19">
        <f t="shared" si="25"/>
        <v>1</v>
      </c>
      <c r="K74" s="19">
        <f t="shared" si="25"/>
        <v>0</v>
      </c>
      <c r="L74" s="19">
        <f t="shared" si="25"/>
        <v>0</v>
      </c>
      <c r="M74" s="19">
        <f t="shared" si="25"/>
        <v>2</v>
      </c>
      <c r="N74" s="19">
        <f t="shared" si="25"/>
        <v>0</v>
      </c>
      <c r="O74" s="19">
        <f t="shared" si="25"/>
        <v>0</v>
      </c>
      <c r="P74" s="19">
        <f t="shared" si="25"/>
        <v>5</v>
      </c>
      <c r="Q74" s="19">
        <f t="shared" si="25"/>
        <v>0</v>
      </c>
      <c r="R74" s="19">
        <f t="shared" si="25"/>
        <v>2</v>
      </c>
      <c r="S74" s="235" t="s">
        <v>161</v>
      </c>
      <c r="T74" s="230" t="s">
        <v>161</v>
      </c>
      <c r="U74" s="19" t="s">
        <v>161</v>
      </c>
      <c r="V74" s="22" t="s">
        <v>161</v>
      </c>
      <c r="W74" s="260" t="s">
        <v>161</v>
      </c>
    </row>
    <row r="75" spans="1:23" ht="15.95" customHeight="1" collapsed="1" thickBot="1" x14ac:dyDescent="0.3">
      <c r="A75" s="380"/>
      <c r="B75" s="383"/>
      <c r="C75" s="339" t="s">
        <v>131</v>
      </c>
      <c r="D75" s="340"/>
      <c r="E75" s="54" t="s">
        <v>15</v>
      </c>
      <c r="F75" s="288">
        <f>SUM(I75:J75)</f>
        <v>23</v>
      </c>
      <c r="G75" s="293">
        <f>SUM(G72,G69,G66,G63,G60,G57,G54)</f>
        <v>0</v>
      </c>
      <c r="H75" s="289">
        <f t="shared" ref="H75:R76" si="26">SUM(H72,H69,H66,H63,H60,H57,H54)</f>
        <v>0</v>
      </c>
      <c r="I75" s="305">
        <f t="shared" si="26"/>
        <v>20</v>
      </c>
      <c r="J75" s="305">
        <f t="shared" si="26"/>
        <v>3</v>
      </c>
      <c r="K75" s="305">
        <f t="shared" si="26"/>
        <v>0</v>
      </c>
      <c r="L75" s="305">
        <f t="shared" si="26"/>
        <v>0</v>
      </c>
      <c r="M75" s="162">
        <f t="shared" si="26"/>
        <v>3</v>
      </c>
      <c r="N75" s="305">
        <f t="shared" si="26"/>
        <v>1</v>
      </c>
      <c r="O75" s="305">
        <f t="shared" si="26"/>
        <v>12</v>
      </c>
      <c r="P75" s="305">
        <f t="shared" si="26"/>
        <v>3</v>
      </c>
      <c r="Q75" s="305">
        <f t="shared" si="26"/>
        <v>2</v>
      </c>
      <c r="R75" s="305">
        <f t="shared" si="26"/>
        <v>0</v>
      </c>
      <c r="S75" s="244">
        <f>AVERAGE(S72,S69,S66,S63,S60,S57,S54)</f>
        <v>39.6</v>
      </c>
      <c r="T75" s="244">
        <f t="shared" ref="T75:V76" si="27">AVERAGE(T72,T69,T66,T63,T60,T57,T54)</f>
        <v>15.9</v>
      </c>
      <c r="U75" s="244">
        <f t="shared" si="27"/>
        <v>6</v>
      </c>
      <c r="V75" s="244">
        <f t="shared" si="27"/>
        <v>14</v>
      </c>
      <c r="W75" s="244">
        <f>AVERAGE(W72,W69,W66,W63,W60,W57,W54)</f>
        <v>9.8000000000000007</v>
      </c>
    </row>
    <row r="76" spans="1:23" ht="18" customHeight="1" thickBot="1" x14ac:dyDescent="0.3">
      <c r="A76" s="380"/>
      <c r="B76" s="383"/>
      <c r="C76" s="341"/>
      <c r="D76" s="342"/>
      <c r="E76" s="46" t="s">
        <v>16</v>
      </c>
      <c r="F76" s="288">
        <f>SUM(I76:J76)</f>
        <v>131</v>
      </c>
      <c r="G76" s="293">
        <f>SUM(G73,G70,G67,G64,G61,G58,G55)</f>
        <v>0</v>
      </c>
      <c r="H76" s="290">
        <f t="shared" si="26"/>
        <v>3</v>
      </c>
      <c r="I76" s="305">
        <f t="shared" si="26"/>
        <v>111</v>
      </c>
      <c r="J76" s="305">
        <f t="shared" si="26"/>
        <v>20</v>
      </c>
      <c r="K76" s="305">
        <f t="shared" si="26"/>
        <v>0</v>
      </c>
      <c r="L76" s="305">
        <f t="shared" si="26"/>
        <v>0</v>
      </c>
      <c r="M76" s="162">
        <f t="shared" si="26"/>
        <v>45</v>
      </c>
      <c r="N76" s="305">
        <f t="shared" si="26"/>
        <v>12</v>
      </c>
      <c r="O76" s="305">
        <f t="shared" si="26"/>
        <v>73</v>
      </c>
      <c r="P76" s="305">
        <f t="shared" si="26"/>
        <v>29</v>
      </c>
      <c r="Q76" s="305">
        <f t="shared" si="26"/>
        <v>15</v>
      </c>
      <c r="R76" s="305">
        <f t="shared" si="26"/>
        <v>2</v>
      </c>
      <c r="S76" s="244">
        <f>AVERAGE(S73,S70,S67,S64,S61,S58,S55)</f>
        <v>37.428571428571431</v>
      </c>
      <c r="T76" s="244">
        <f t="shared" si="27"/>
        <v>16.514285714285712</v>
      </c>
      <c r="U76" s="244">
        <f t="shared" si="27"/>
        <v>35.714285714285715</v>
      </c>
      <c r="V76" s="244">
        <f t="shared" si="27"/>
        <v>124.28571428571429</v>
      </c>
      <c r="W76" s="244">
        <f>AVERAGE(W73,W70,W67,W64,W61,W58,W55)</f>
        <v>71.342857142857142</v>
      </c>
    </row>
    <row r="77" spans="1:23" ht="18" customHeight="1" thickBot="1" x14ac:dyDescent="0.3">
      <c r="A77" s="381"/>
      <c r="B77" s="384"/>
      <c r="C77" s="343"/>
      <c r="D77" s="344"/>
      <c r="E77" s="115" t="s">
        <v>17</v>
      </c>
      <c r="F77" s="115">
        <f>IF(SUM(F75:F76)=SUM(I77:J77),SUM(F75:F76))</f>
        <v>154</v>
      </c>
      <c r="G77" s="292">
        <f t="shared" ref="G77:R77" si="28">SUM(G75:G76)</f>
        <v>0</v>
      </c>
      <c r="H77" s="137">
        <f t="shared" si="28"/>
        <v>3</v>
      </c>
      <c r="I77" s="137">
        <f t="shared" si="28"/>
        <v>131</v>
      </c>
      <c r="J77" s="137">
        <f t="shared" si="28"/>
        <v>23</v>
      </c>
      <c r="K77" s="137">
        <f t="shared" si="28"/>
        <v>0</v>
      </c>
      <c r="L77" s="137">
        <f t="shared" si="28"/>
        <v>0</v>
      </c>
      <c r="M77" s="137">
        <f t="shared" si="28"/>
        <v>48</v>
      </c>
      <c r="N77" s="137">
        <f t="shared" si="28"/>
        <v>13</v>
      </c>
      <c r="O77" s="137">
        <f t="shared" si="28"/>
        <v>85</v>
      </c>
      <c r="P77" s="137">
        <f t="shared" si="28"/>
        <v>32</v>
      </c>
      <c r="Q77" s="137">
        <f t="shared" si="28"/>
        <v>17</v>
      </c>
      <c r="R77" s="137">
        <f t="shared" si="28"/>
        <v>2</v>
      </c>
      <c r="S77" s="116" t="s">
        <v>162</v>
      </c>
      <c r="T77" s="116" t="s">
        <v>162</v>
      </c>
      <c r="U77" s="116" t="s">
        <v>162</v>
      </c>
      <c r="V77" s="117" t="s">
        <v>162</v>
      </c>
      <c r="W77" s="259" t="s">
        <v>162</v>
      </c>
    </row>
    <row r="78" spans="1:23" ht="15.95" hidden="1" customHeight="1" outlineLevel="1" thickBot="1" x14ac:dyDescent="0.3">
      <c r="A78" s="380">
        <v>3</v>
      </c>
      <c r="B78" s="383" t="s">
        <v>176</v>
      </c>
      <c r="C78" s="354">
        <v>24</v>
      </c>
      <c r="D78" s="351" t="s">
        <v>25</v>
      </c>
      <c r="E78" s="69" t="s">
        <v>15</v>
      </c>
      <c r="F78" s="283">
        <v>68</v>
      </c>
      <c r="G78" s="190">
        <v>53</v>
      </c>
      <c r="H78" s="191"/>
      <c r="I78" s="25">
        <v>49</v>
      </c>
      <c r="J78" s="159">
        <v>19</v>
      </c>
      <c r="K78" s="100"/>
      <c r="L78" s="15"/>
      <c r="M78" s="108">
        <v>35</v>
      </c>
      <c r="N78" s="15">
        <v>13</v>
      </c>
      <c r="O78" s="100">
        <v>23</v>
      </c>
      <c r="P78" s="15">
        <v>7</v>
      </c>
      <c r="Q78" s="100">
        <v>22</v>
      </c>
      <c r="R78" s="15">
        <v>3</v>
      </c>
      <c r="S78" s="245">
        <v>42</v>
      </c>
      <c r="T78" s="246">
        <v>23</v>
      </c>
      <c r="U78" s="107">
        <v>4</v>
      </c>
      <c r="V78" s="123">
        <v>16</v>
      </c>
      <c r="W78" s="274">
        <v>10</v>
      </c>
    </row>
    <row r="79" spans="1:23" ht="15.95" hidden="1" customHeight="1" outlineLevel="1" thickBot="1" x14ac:dyDescent="0.3">
      <c r="A79" s="380"/>
      <c r="B79" s="383"/>
      <c r="C79" s="346"/>
      <c r="D79" s="352"/>
      <c r="E79" s="75" t="s">
        <v>226</v>
      </c>
      <c r="F79" s="283">
        <v>93</v>
      </c>
      <c r="G79" s="190"/>
      <c r="H79" s="191"/>
      <c r="I79" s="25">
        <v>71</v>
      </c>
      <c r="J79" s="159">
        <v>22</v>
      </c>
      <c r="K79" s="100"/>
      <c r="L79" s="15"/>
      <c r="M79" s="108">
        <v>50</v>
      </c>
      <c r="N79" s="15">
        <v>16</v>
      </c>
      <c r="O79" s="100">
        <v>15</v>
      </c>
      <c r="P79" s="15">
        <v>2</v>
      </c>
      <c r="Q79" s="100">
        <v>27</v>
      </c>
      <c r="R79" s="15">
        <v>2</v>
      </c>
      <c r="S79" s="245">
        <v>43</v>
      </c>
      <c r="T79" s="246">
        <v>22</v>
      </c>
      <c r="U79" s="107">
        <v>10</v>
      </c>
      <c r="V79" s="123">
        <v>160</v>
      </c>
      <c r="W79" s="274">
        <v>80</v>
      </c>
    </row>
    <row r="80" spans="1:23" ht="15.95" hidden="1" customHeight="1" outlineLevel="1" thickBot="1" x14ac:dyDescent="0.3">
      <c r="A80" s="380"/>
      <c r="B80" s="383"/>
      <c r="C80" s="346"/>
      <c r="D80" s="352"/>
      <c r="E80" s="37" t="s">
        <v>225</v>
      </c>
      <c r="F80" s="283">
        <v>237</v>
      </c>
      <c r="G80" s="190">
        <v>18</v>
      </c>
      <c r="H80" s="191">
        <v>1</v>
      </c>
      <c r="I80" s="25">
        <v>188</v>
      </c>
      <c r="J80" s="159">
        <v>49</v>
      </c>
      <c r="K80" s="100">
        <v>1</v>
      </c>
      <c r="L80" s="15"/>
      <c r="M80" s="108">
        <v>122</v>
      </c>
      <c r="N80" s="15">
        <v>40</v>
      </c>
      <c r="O80" s="100">
        <v>101</v>
      </c>
      <c r="P80" s="15">
        <v>37</v>
      </c>
      <c r="Q80" s="100">
        <v>73</v>
      </c>
      <c r="R80" s="15">
        <v>13</v>
      </c>
      <c r="S80" s="245">
        <v>44</v>
      </c>
      <c r="T80" s="246">
        <v>23</v>
      </c>
      <c r="U80" s="107">
        <v>5</v>
      </c>
      <c r="V80" s="123">
        <v>150</v>
      </c>
      <c r="W80" s="274">
        <v>80</v>
      </c>
    </row>
    <row r="81" spans="1:23" ht="18.75" hidden="1" customHeight="1" outlineLevel="1" thickBot="1" x14ac:dyDescent="0.3">
      <c r="A81" s="380"/>
      <c r="B81" s="383"/>
      <c r="C81" s="347"/>
      <c r="D81" s="353"/>
      <c r="E81" s="19" t="s">
        <v>17</v>
      </c>
      <c r="F81" s="39">
        <f>IF(SUM(F78:F80)=SUM(I81:J81),SUM(F78:F80))</f>
        <v>398</v>
      </c>
      <c r="G81" s="39">
        <f>SUM(G78:G80)</f>
        <v>71</v>
      </c>
      <c r="H81" s="39">
        <f t="shared" ref="H81:R81" si="29">SUM(H78:H80)</f>
        <v>1</v>
      </c>
      <c r="I81" s="39">
        <f t="shared" si="29"/>
        <v>308</v>
      </c>
      <c r="J81" s="39">
        <f t="shared" si="29"/>
        <v>90</v>
      </c>
      <c r="K81" s="39">
        <f t="shared" si="29"/>
        <v>1</v>
      </c>
      <c r="L81" s="39">
        <f t="shared" si="29"/>
        <v>0</v>
      </c>
      <c r="M81" s="39">
        <f t="shared" si="29"/>
        <v>207</v>
      </c>
      <c r="N81" s="39">
        <f t="shared" si="29"/>
        <v>69</v>
      </c>
      <c r="O81" s="39">
        <f t="shared" si="29"/>
        <v>139</v>
      </c>
      <c r="P81" s="39">
        <f t="shared" si="29"/>
        <v>46</v>
      </c>
      <c r="Q81" s="39">
        <f t="shared" si="29"/>
        <v>122</v>
      </c>
      <c r="R81" s="39">
        <f t="shared" si="29"/>
        <v>18</v>
      </c>
      <c r="S81" s="235" t="s">
        <v>161</v>
      </c>
      <c r="T81" s="230" t="s">
        <v>161</v>
      </c>
      <c r="U81" s="19" t="s">
        <v>161</v>
      </c>
      <c r="V81" s="22" t="s">
        <v>161</v>
      </c>
      <c r="W81" s="260" t="s">
        <v>161</v>
      </c>
    </row>
    <row r="82" spans="1:23" ht="15.95" hidden="1" customHeight="1" outlineLevel="1" thickBot="1" x14ac:dyDescent="0.3">
      <c r="A82" s="380"/>
      <c r="B82" s="383"/>
      <c r="C82" s="354">
        <v>25</v>
      </c>
      <c r="D82" s="351" t="s">
        <v>26</v>
      </c>
      <c r="E82" s="69" t="s">
        <v>15</v>
      </c>
      <c r="F82" s="283"/>
      <c r="G82" s="190"/>
      <c r="H82" s="191"/>
      <c r="I82" s="25"/>
      <c r="J82" s="159"/>
      <c r="K82" s="100"/>
      <c r="L82" s="15"/>
      <c r="M82" s="108"/>
      <c r="N82" s="15"/>
      <c r="O82" s="100"/>
      <c r="P82" s="15"/>
      <c r="Q82" s="100"/>
      <c r="R82" s="15"/>
      <c r="S82" s="239"/>
      <c r="T82" s="240"/>
      <c r="U82" s="94"/>
      <c r="V82" s="47"/>
      <c r="W82" s="272"/>
    </row>
    <row r="83" spans="1:23" ht="15.95" hidden="1" customHeight="1" outlineLevel="1" thickBot="1" x14ac:dyDescent="0.3">
      <c r="A83" s="380"/>
      <c r="B83" s="383"/>
      <c r="C83" s="355"/>
      <c r="D83" s="352"/>
      <c r="E83" s="37" t="s">
        <v>16</v>
      </c>
      <c r="F83" s="283">
        <v>18</v>
      </c>
      <c r="G83" s="179"/>
      <c r="H83" s="182"/>
      <c r="I83" s="52">
        <v>16</v>
      </c>
      <c r="J83" s="160">
        <v>2</v>
      </c>
      <c r="K83" s="62"/>
      <c r="L83" s="61"/>
      <c r="M83" s="63">
        <v>16</v>
      </c>
      <c r="N83" s="61">
        <v>10</v>
      </c>
      <c r="O83" s="62">
        <v>18</v>
      </c>
      <c r="P83" s="61">
        <v>18</v>
      </c>
      <c r="Q83" s="62">
        <v>15</v>
      </c>
      <c r="R83" s="61">
        <v>1</v>
      </c>
      <c r="S83" s="241">
        <v>42</v>
      </c>
      <c r="T83" s="242">
        <v>20</v>
      </c>
      <c r="U83" s="67">
        <v>15</v>
      </c>
      <c r="V83" s="17">
        <v>100</v>
      </c>
      <c r="W83" s="273">
        <v>60</v>
      </c>
    </row>
    <row r="84" spans="1:23" ht="15.95" hidden="1" customHeight="1" outlineLevel="1" thickBot="1" x14ac:dyDescent="0.3">
      <c r="A84" s="380"/>
      <c r="B84" s="383"/>
      <c r="C84" s="356"/>
      <c r="D84" s="353"/>
      <c r="E84" s="19" t="s">
        <v>17</v>
      </c>
      <c r="F84" s="19">
        <f>IF(SUM(F82:F83)=SUM(I84:J84),SUM(F82:F83))</f>
        <v>18</v>
      </c>
      <c r="G84" s="19">
        <f t="shared" ref="G84:R84" si="30">SUM(G82:G83)</f>
        <v>0</v>
      </c>
      <c r="H84" s="19">
        <f t="shared" si="30"/>
        <v>0</v>
      </c>
      <c r="I84" s="19">
        <f t="shared" si="30"/>
        <v>16</v>
      </c>
      <c r="J84" s="19">
        <f t="shared" si="30"/>
        <v>2</v>
      </c>
      <c r="K84" s="19">
        <f t="shared" si="30"/>
        <v>0</v>
      </c>
      <c r="L84" s="19">
        <f t="shared" si="30"/>
        <v>0</v>
      </c>
      <c r="M84" s="19">
        <f t="shared" si="30"/>
        <v>16</v>
      </c>
      <c r="N84" s="19">
        <f t="shared" si="30"/>
        <v>10</v>
      </c>
      <c r="O84" s="19">
        <f t="shared" si="30"/>
        <v>18</v>
      </c>
      <c r="P84" s="19">
        <f t="shared" si="30"/>
        <v>18</v>
      </c>
      <c r="Q84" s="19">
        <f t="shared" si="30"/>
        <v>15</v>
      </c>
      <c r="R84" s="19">
        <f t="shared" si="30"/>
        <v>1</v>
      </c>
      <c r="S84" s="235" t="s">
        <v>161</v>
      </c>
      <c r="T84" s="230" t="s">
        <v>161</v>
      </c>
      <c r="U84" s="19" t="s">
        <v>161</v>
      </c>
      <c r="V84" s="22" t="s">
        <v>161</v>
      </c>
      <c r="W84" s="260" t="s">
        <v>161</v>
      </c>
    </row>
    <row r="85" spans="1:23" ht="15.95" hidden="1" customHeight="1" outlineLevel="1" thickBot="1" x14ac:dyDescent="0.3">
      <c r="A85" s="380"/>
      <c r="B85" s="383"/>
      <c r="C85" s="354">
        <v>26</v>
      </c>
      <c r="D85" s="351" t="s">
        <v>251</v>
      </c>
      <c r="E85" s="69" t="s">
        <v>15</v>
      </c>
      <c r="F85" s="283"/>
      <c r="G85" s="190"/>
      <c r="H85" s="191"/>
      <c r="I85" s="25"/>
      <c r="J85" s="159"/>
      <c r="K85" s="100"/>
      <c r="L85" s="15"/>
      <c r="M85" s="108"/>
      <c r="N85" s="15"/>
      <c r="O85" s="100"/>
      <c r="P85" s="15"/>
      <c r="Q85" s="100"/>
      <c r="R85" s="15"/>
      <c r="S85" s="236"/>
      <c r="T85" s="226"/>
      <c r="U85" s="58"/>
      <c r="V85" s="59"/>
      <c r="W85" s="270"/>
    </row>
    <row r="86" spans="1:23" ht="15.95" hidden="1" customHeight="1" outlineLevel="1" thickBot="1" x14ac:dyDescent="0.3">
      <c r="A86" s="380"/>
      <c r="B86" s="383"/>
      <c r="C86" s="355"/>
      <c r="D86" s="352"/>
      <c r="E86" s="37" t="s">
        <v>16</v>
      </c>
      <c r="F86" s="283">
        <v>260</v>
      </c>
      <c r="G86" s="179"/>
      <c r="H86" s="182"/>
      <c r="I86" s="52">
        <v>190</v>
      </c>
      <c r="J86" s="160">
        <v>70</v>
      </c>
      <c r="K86" s="62"/>
      <c r="L86" s="61"/>
      <c r="M86" s="63">
        <v>179</v>
      </c>
      <c r="N86" s="61">
        <v>28</v>
      </c>
      <c r="O86" s="62">
        <v>119</v>
      </c>
      <c r="P86" s="61">
        <v>23</v>
      </c>
      <c r="Q86" s="62">
        <v>130</v>
      </c>
      <c r="R86" s="61">
        <v>4</v>
      </c>
      <c r="S86" s="237">
        <v>38</v>
      </c>
      <c r="T86" s="238">
        <v>21</v>
      </c>
      <c r="U86" s="64">
        <v>5</v>
      </c>
      <c r="V86" s="65">
        <v>300</v>
      </c>
      <c r="W86" s="271">
        <v>85</v>
      </c>
    </row>
    <row r="87" spans="1:23" ht="15.95" hidden="1" customHeight="1" outlineLevel="1" thickBot="1" x14ac:dyDescent="0.3">
      <c r="A87" s="380"/>
      <c r="B87" s="383"/>
      <c r="C87" s="356"/>
      <c r="D87" s="353"/>
      <c r="E87" s="19" t="s">
        <v>17</v>
      </c>
      <c r="F87" s="19">
        <f>IF(SUM(F85:F86)=SUM(I87:J87),SUM(F85:F86))</f>
        <v>260</v>
      </c>
      <c r="G87" s="19">
        <f t="shared" ref="G87:R87" si="31">SUM(G85:G86)</f>
        <v>0</v>
      </c>
      <c r="H87" s="19">
        <f t="shared" si="31"/>
        <v>0</v>
      </c>
      <c r="I87" s="19">
        <f t="shared" si="31"/>
        <v>190</v>
      </c>
      <c r="J87" s="19">
        <f t="shared" si="31"/>
        <v>70</v>
      </c>
      <c r="K87" s="19">
        <f t="shared" si="31"/>
        <v>0</v>
      </c>
      <c r="L87" s="19">
        <f t="shared" si="31"/>
        <v>0</v>
      </c>
      <c r="M87" s="19">
        <f t="shared" si="31"/>
        <v>179</v>
      </c>
      <c r="N87" s="19">
        <f t="shared" si="31"/>
        <v>28</v>
      </c>
      <c r="O87" s="19">
        <f t="shared" si="31"/>
        <v>119</v>
      </c>
      <c r="P87" s="19">
        <f t="shared" si="31"/>
        <v>23</v>
      </c>
      <c r="Q87" s="19">
        <f t="shared" si="31"/>
        <v>130</v>
      </c>
      <c r="R87" s="19">
        <f t="shared" si="31"/>
        <v>4</v>
      </c>
      <c r="S87" s="235" t="s">
        <v>161</v>
      </c>
      <c r="T87" s="230" t="s">
        <v>161</v>
      </c>
      <c r="U87" s="19" t="s">
        <v>161</v>
      </c>
      <c r="V87" s="22" t="s">
        <v>161</v>
      </c>
      <c r="W87" s="260" t="s">
        <v>161</v>
      </c>
    </row>
    <row r="88" spans="1:23" ht="18" hidden="1" customHeight="1" outlineLevel="1" thickBot="1" x14ac:dyDescent="0.3">
      <c r="A88" s="380"/>
      <c r="B88" s="383"/>
      <c r="C88" s="354">
        <v>27</v>
      </c>
      <c r="D88" s="351" t="s">
        <v>205</v>
      </c>
      <c r="E88" s="69" t="s">
        <v>15</v>
      </c>
      <c r="F88" s="283"/>
      <c r="G88" s="190"/>
      <c r="H88" s="191"/>
      <c r="I88" s="25"/>
      <c r="J88" s="159"/>
      <c r="K88" s="100"/>
      <c r="L88" s="15"/>
      <c r="M88" s="108"/>
      <c r="N88" s="15"/>
      <c r="O88" s="100"/>
      <c r="P88" s="15"/>
      <c r="Q88" s="100"/>
      <c r="R88" s="15"/>
      <c r="S88" s="236"/>
      <c r="T88" s="226"/>
      <c r="U88" s="58"/>
      <c r="V88" s="59"/>
      <c r="W88" s="270"/>
    </row>
    <row r="89" spans="1:23" ht="18" hidden="1" customHeight="1" outlineLevel="1" thickBot="1" x14ac:dyDescent="0.3">
      <c r="A89" s="380"/>
      <c r="B89" s="383"/>
      <c r="C89" s="355"/>
      <c r="D89" s="352"/>
      <c r="E89" s="37" t="s">
        <v>16</v>
      </c>
      <c r="F89" s="283">
        <v>79</v>
      </c>
      <c r="G89" s="179"/>
      <c r="H89" s="182"/>
      <c r="I89" s="52">
        <v>58</v>
      </c>
      <c r="J89" s="160">
        <v>21</v>
      </c>
      <c r="K89" s="62"/>
      <c r="L89" s="61"/>
      <c r="M89" s="63">
        <v>37</v>
      </c>
      <c r="N89" s="61">
        <v>14</v>
      </c>
      <c r="O89" s="62">
        <v>47</v>
      </c>
      <c r="P89" s="61">
        <v>24</v>
      </c>
      <c r="Q89" s="62">
        <v>22</v>
      </c>
      <c r="R89" s="61"/>
      <c r="S89" s="237">
        <v>39</v>
      </c>
      <c r="T89" s="238">
        <v>17</v>
      </c>
      <c r="U89" s="64">
        <v>10</v>
      </c>
      <c r="V89" s="65">
        <v>170</v>
      </c>
      <c r="W89" s="271">
        <v>74</v>
      </c>
    </row>
    <row r="90" spans="1:23" ht="18" hidden="1" customHeight="1" outlineLevel="1" thickBot="1" x14ac:dyDescent="0.3">
      <c r="A90" s="380"/>
      <c r="B90" s="383"/>
      <c r="C90" s="356"/>
      <c r="D90" s="353"/>
      <c r="E90" s="19" t="s">
        <v>17</v>
      </c>
      <c r="F90" s="19">
        <f>IF(SUM(F88:F89)=SUM(I90:J90),SUM(F88:F89))</f>
        <v>79</v>
      </c>
      <c r="G90" s="19">
        <f t="shared" ref="G90:R90" si="32">SUM(G88:G89)</f>
        <v>0</v>
      </c>
      <c r="H90" s="19">
        <f t="shared" si="32"/>
        <v>0</v>
      </c>
      <c r="I90" s="19">
        <f t="shared" si="32"/>
        <v>58</v>
      </c>
      <c r="J90" s="19">
        <f t="shared" si="32"/>
        <v>21</v>
      </c>
      <c r="K90" s="19">
        <f t="shared" si="32"/>
        <v>0</v>
      </c>
      <c r="L90" s="19">
        <f t="shared" si="32"/>
        <v>0</v>
      </c>
      <c r="M90" s="19">
        <f t="shared" si="32"/>
        <v>37</v>
      </c>
      <c r="N90" s="19">
        <f t="shared" si="32"/>
        <v>14</v>
      </c>
      <c r="O90" s="19">
        <f t="shared" si="32"/>
        <v>47</v>
      </c>
      <c r="P90" s="19">
        <f t="shared" si="32"/>
        <v>24</v>
      </c>
      <c r="Q90" s="19">
        <f t="shared" si="32"/>
        <v>22</v>
      </c>
      <c r="R90" s="19">
        <f t="shared" si="32"/>
        <v>0</v>
      </c>
      <c r="S90" s="235" t="s">
        <v>161</v>
      </c>
      <c r="T90" s="230" t="s">
        <v>161</v>
      </c>
      <c r="U90" s="19" t="s">
        <v>161</v>
      </c>
      <c r="V90" s="22" t="s">
        <v>161</v>
      </c>
      <c r="W90" s="260" t="s">
        <v>161</v>
      </c>
    </row>
    <row r="91" spans="1:23" ht="15.95" hidden="1" customHeight="1" outlineLevel="1" thickBot="1" x14ac:dyDescent="0.3">
      <c r="A91" s="380"/>
      <c r="B91" s="383"/>
      <c r="C91" s="354">
        <v>28</v>
      </c>
      <c r="D91" s="351" t="s">
        <v>256</v>
      </c>
      <c r="E91" s="69" t="s">
        <v>15</v>
      </c>
      <c r="F91" s="283"/>
      <c r="G91" s="190"/>
      <c r="H91" s="191"/>
      <c r="I91" s="25"/>
      <c r="J91" s="159"/>
      <c r="K91" s="100"/>
      <c r="L91" s="15"/>
      <c r="M91" s="108"/>
      <c r="N91" s="15"/>
      <c r="O91" s="100"/>
      <c r="P91" s="15"/>
      <c r="Q91" s="100"/>
      <c r="R91" s="15"/>
      <c r="S91" s="236"/>
      <c r="T91" s="226"/>
      <c r="U91" s="58"/>
      <c r="V91" s="59"/>
      <c r="W91" s="270"/>
    </row>
    <row r="92" spans="1:23" ht="15.95" hidden="1" customHeight="1" outlineLevel="1" thickBot="1" x14ac:dyDescent="0.3">
      <c r="A92" s="380"/>
      <c r="B92" s="383"/>
      <c r="C92" s="355"/>
      <c r="D92" s="352"/>
      <c r="E92" s="37" t="s">
        <v>16</v>
      </c>
      <c r="F92" s="283">
        <v>60</v>
      </c>
      <c r="G92" s="179"/>
      <c r="H92" s="182">
        <v>2</v>
      </c>
      <c r="I92" s="52">
        <v>50</v>
      </c>
      <c r="J92" s="160">
        <v>10</v>
      </c>
      <c r="K92" s="62"/>
      <c r="L92" s="61"/>
      <c r="M92" s="63">
        <v>39</v>
      </c>
      <c r="N92" s="61">
        <v>3</v>
      </c>
      <c r="O92" s="62">
        <v>58</v>
      </c>
      <c r="P92" s="61">
        <v>9</v>
      </c>
      <c r="Q92" s="62">
        <v>18</v>
      </c>
      <c r="R92" s="61">
        <v>4</v>
      </c>
      <c r="S92" s="237">
        <v>37</v>
      </c>
      <c r="T92" s="238">
        <v>14</v>
      </c>
      <c r="U92" s="64">
        <v>5</v>
      </c>
      <c r="V92" s="65">
        <v>150</v>
      </c>
      <c r="W92" s="271">
        <v>68</v>
      </c>
    </row>
    <row r="93" spans="1:23" ht="18.75" hidden="1" customHeight="1" outlineLevel="1" thickBot="1" x14ac:dyDescent="0.3">
      <c r="A93" s="380"/>
      <c r="B93" s="383"/>
      <c r="C93" s="356"/>
      <c r="D93" s="353"/>
      <c r="E93" s="19" t="s">
        <v>17</v>
      </c>
      <c r="F93" s="19">
        <f>IF(SUM(F91:F92)=SUM(I93:J93),SUM(F91:F92))</f>
        <v>60</v>
      </c>
      <c r="G93" s="19">
        <f t="shared" ref="G93:R93" si="33">SUM(G91:G92)</f>
        <v>0</v>
      </c>
      <c r="H93" s="19">
        <f t="shared" si="33"/>
        <v>2</v>
      </c>
      <c r="I93" s="19">
        <f t="shared" si="33"/>
        <v>50</v>
      </c>
      <c r="J93" s="19">
        <f t="shared" si="33"/>
        <v>10</v>
      </c>
      <c r="K93" s="19">
        <f t="shared" si="33"/>
        <v>0</v>
      </c>
      <c r="L93" s="19">
        <f t="shared" si="33"/>
        <v>0</v>
      </c>
      <c r="M93" s="19">
        <f t="shared" si="33"/>
        <v>39</v>
      </c>
      <c r="N93" s="19">
        <f t="shared" si="33"/>
        <v>3</v>
      </c>
      <c r="O93" s="19">
        <f t="shared" si="33"/>
        <v>58</v>
      </c>
      <c r="P93" s="19">
        <f t="shared" si="33"/>
        <v>9</v>
      </c>
      <c r="Q93" s="19">
        <f t="shared" si="33"/>
        <v>18</v>
      </c>
      <c r="R93" s="19">
        <f t="shared" si="33"/>
        <v>4</v>
      </c>
      <c r="S93" s="235" t="s">
        <v>161</v>
      </c>
      <c r="T93" s="230" t="s">
        <v>161</v>
      </c>
      <c r="U93" s="19" t="s">
        <v>161</v>
      </c>
      <c r="V93" s="22" t="s">
        <v>161</v>
      </c>
      <c r="W93" s="260" t="s">
        <v>161</v>
      </c>
    </row>
    <row r="94" spans="1:23" ht="15.95" hidden="1" customHeight="1" outlineLevel="1" thickBot="1" x14ac:dyDescent="0.3">
      <c r="A94" s="380"/>
      <c r="B94" s="383"/>
      <c r="C94" s="354">
        <v>29</v>
      </c>
      <c r="D94" s="351" t="s">
        <v>252</v>
      </c>
      <c r="E94" s="69" t="s">
        <v>15</v>
      </c>
      <c r="F94" s="283"/>
      <c r="G94" s="190"/>
      <c r="H94" s="191"/>
      <c r="I94" s="25"/>
      <c r="J94" s="159"/>
      <c r="K94" s="100"/>
      <c r="L94" s="15"/>
      <c r="M94" s="108"/>
      <c r="N94" s="15"/>
      <c r="O94" s="100"/>
      <c r="P94" s="15"/>
      <c r="Q94" s="100"/>
      <c r="R94" s="15"/>
      <c r="S94" s="239"/>
      <c r="T94" s="240"/>
      <c r="U94" s="94"/>
      <c r="V94" s="47"/>
      <c r="W94" s="272"/>
    </row>
    <row r="95" spans="1:23" ht="15.95" hidden="1" customHeight="1" outlineLevel="1" thickBot="1" x14ac:dyDescent="0.3">
      <c r="A95" s="380"/>
      <c r="B95" s="383"/>
      <c r="C95" s="355"/>
      <c r="D95" s="352"/>
      <c r="E95" s="37" t="s">
        <v>16</v>
      </c>
      <c r="F95" s="283">
        <v>129</v>
      </c>
      <c r="G95" s="179">
        <v>1</v>
      </c>
      <c r="H95" s="182"/>
      <c r="I95" s="52">
        <v>91</v>
      </c>
      <c r="J95" s="160">
        <v>38</v>
      </c>
      <c r="K95" s="62">
        <v>2</v>
      </c>
      <c r="L95" s="61"/>
      <c r="M95" s="63">
        <v>28</v>
      </c>
      <c r="N95" s="61">
        <v>13</v>
      </c>
      <c r="O95" s="62">
        <v>62</v>
      </c>
      <c r="P95" s="61">
        <v>16</v>
      </c>
      <c r="Q95" s="62">
        <v>10</v>
      </c>
      <c r="R95" s="61"/>
      <c r="S95" s="241">
        <v>34</v>
      </c>
      <c r="T95" s="242">
        <v>15</v>
      </c>
      <c r="U95" s="67">
        <v>5</v>
      </c>
      <c r="V95" s="17">
        <v>140</v>
      </c>
      <c r="W95" s="273">
        <v>60</v>
      </c>
    </row>
    <row r="96" spans="1:23" ht="15.95" hidden="1" customHeight="1" outlineLevel="1" thickBot="1" x14ac:dyDescent="0.3">
      <c r="A96" s="380"/>
      <c r="B96" s="383"/>
      <c r="C96" s="356"/>
      <c r="D96" s="353"/>
      <c r="E96" s="19" t="s">
        <v>17</v>
      </c>
      <c r="F96" s="19">
        <f>IF(SUM(F94:F95)=SUM(I96:J96),SUM(F94:F95))</f>
        <v>129</v>
      </c>
      <c r="G96" s="19">
        <f t="shared" ref="G96:R96" si="34">SUM(G94:G95)</f>
        <v>1</v>
      </c>
      <c r="H96" s="19">
        <f t="shared" si="34"/>
        <v>0</v>
      </c>
      <c r="I96" s="19">
        <f t="shared" si="34"/>
        <v>91</v>
      </c>
      <c r="J96" s="19">
        <f t="shared" si="34"/>
        <v>38</v>
      </c>
      <c r="K96" s="19">
        <f t="shared" si="34"/>
        <v>2</v>
      </c>
      <c r="L96" s="19">
        <f t="shared" si="34"/>
        <v>0</v>
      </c>
      <c r="M96" s="19">
        <f t="shared" si="34"/>
        <v>28</v>
      </c>
      <c r="N96" s="19">
        <f t="shared" si="34"/>
        <v>13</v>
      </c>
      <c r="O96" s="19">
        <f t="shared" si="34"/>
        <v>62</v>
      </c>
      <c r="P96" s="19">
        <f t="shared" si="34"/>
        <v>16</v>
      </c>
      <c r="Q96" s="19">
        <f t="shared" si="34"/>
        <v>10</v>
      </c>
      <c r="R96" s="19">
        <f t="shared" si="34"/>
        <v>0</v>
      </c>
      <c r="S96" s="235" t="s">
        <v>161</v>
      </c>
      <c r="T96" s="230" t="s">
        <v>161</v>
      </c>
      <c r="U96" s="19" t="s">
        <v>161</v>
      </c>
      <c r="V96" s="22" t="s">
        <v>161</v>
      </c>
      <c r="W96" s="260" t="s">
        <v>161</v>
      </c>
    </row>
    <row r="97" spans="1:23" ht="15.95" hidden="1" customHeight="1" outlineLevel="1" thickBot="1" x14ac:dyDescent="0.3">
      <c r="A97" s="380"/>
      <c r="B97" s="383"/>
      <c r="C97" s="354">
        <v>30</v>
      </c>
      <c r="D97" s="351" t="s">
        <v>255</v>
      </c>
      <c r="E97" s="69" t="s">
        <v>15</v>
      </c>
      <c r="F97" s="283"/>
      <c r="G97" s="190"/>
      <c r="H97" s="191"/>
      <c r="I97" s="25"/>
      <c r="J97" s="159"/>
      <c r="K97" s="100"/>
      <c r="L97" s="15"/>
      <c r="M97" s="108"/>
      <c r="N97" s="15"/>
      <c r="O97" s="100"/>
      <c r="P97" s="15"/>
      <c r="Q97" s="100"/>
      <c r="R97" s="15"/>
      <c r="S97" s="236"/>
      <c r="T97" s="226"/>
      <c r="U97" s="58"/>
      <c r="V97" s="59"/>
      <c r="W97" s="270"/>
    </row>
    <row r="98" spans="1:23" ht="15.95" hidden="1" customHeight="1" outlineLevel="1" thickBot="1" x14ac:dyDescent="0.3">
      <c r="A98" s="380"/>
      <c r="B98" s="383"/>
      <c r="C98" s="355"/>
      <c r="D98" s="352"/>
      <c r="E98" s="37" t="s">
        <v>16</v>
      </c>
      <c r="F98" s="283">
        <v>53</v>
      </c>
      <c r="G98" s="179"/>
      <c r="H98" s="182"/>
      <c r="I98" s="52">
        <v>37</v>
      </c>
      <c r="J98" s="160">
        <v>16</v>
      </c>
      <c r="K98" s="62"/>
      <c r="L98" s="61"/>
      <c r="M98" s="63">
        <v>35</v>
      </c>
      <c r="N98" s="61">
        <v>6</v>
      </c>
      <c r="O98" s="62">
        <v>40</v>
      </c>
      <c r="P98" s="61">
        <v>10</v>
      </c>
      <c r="Q98" s="62">
        <v>21</v>
      </c>
      <c r="R98" s="61">
        <v>3</v>
      </c>
      <c r="S98" s="237">
        <v>38</v>
      </c>
      <c r="T98" s="238">
        <v>18</v>
      </c>
      <c r="U98" s="64">
        <v>5</v>
      </c>
      <c r="V98" s="65">
        <v>100</v>
      </c>
      <c r="W98" s="271">
        <v>59</v>
      </c>
    </row>
    <row r="99" spans="1:23" ht="15.95" hidden="1" customHeight="1" outlineLevel="1" thickBot="1" x14ac:dyDescent="0.3">
      <c r="A99" s="380"/>
      <c r="B99" s="383"/>
      <c r="C99" s="356"/>
      <c r="D99" s="353"/>
      <c r="E99" s="19" t="s">
        <v>17</v>
      </c>
      <c r="F99" s="19">
        <f>IF(SUM(F97:F98)=SUM(I99:J99),SUM(F97:F98))</f>
        <v>53</v>
      </c>
      <c r="G99" s="19">
        <f t="shared" ref="G99:R99" si="35">SUM(G97:G98)</f>
        <v>0</v>
      </c>
      <c r="H99" s="19">
        <f t="shared" si="35"/>
        <v>0</v>
      </c>
      <c r="I99" s="19">
        <f t="shared" si="35"/>
        <v>37</v>
      </c>
      <c r="J99" s="19">
        <f t="shared" si="35"/>
        <v>16</v>
      </c>
      <c r="K99" s="19">
        <f t="shared" si="35"/>
        <v>0</v>
      </c>
      <c r="L99" s="19">
        <f t="shared" si="35"/>
        <v>0</v>
      </c>
      <c r="M99" s="19">
        <f t="shared" si="35"/>
        <v>35</v>
      </c>
      <c r="N99" s="19">
        <f t="shared" si="35"/>
        <v>6</v>
      </c>
      <c r="O99" s="19">
        <f t="shared" si="35"/>
        <v>40</v>
      </c>
      <c r="P99" s="19">
        <f t="shared" si="35"/>
        <v>10</v>
      </c>
      <c r="Q99" s="19">
        <f t="shared" si="35"/>
        <v>21</v>
      </c>
      <c r="R99" s="19">
        <f t="shared" si="35"/>
        <v>3</v>
      </c>
      <c r="S99" s="235" t="s">
        <v>161</v>
      </c>
      <c r="T99" s="230" t="s">
        <v>161</v>
      </c>
      <c r="U99" s="19" t="s">
        <v>161</v>
      </c>
      <c r="V99" s="22" t="s">
        <v>161</v>
      </c>
      <c r="W99" s="260" t="s">
        <v>161</v>
      </c>
    </row>
    <row r="100" spans="1:23" ht="16.5" hidden="1" customHeight="1" outlineLevel="1" thickBot="1" x14ac:dyDescent="0.3">
      <c r="A100" s="380"/>
      <c r="B100" s="383"/>
      <c r="C100" s="354">
        <v>31</v>
      </c>
      <c r="D100" s="351" t="s">
        <v>125</v>
      </c>
      <c r="E100" s="69" t="s">
        <v>15</v>
      </c>
      <c r="F100" s="283"/>
      <c r="G100" s="190"/>
      <c r="H100" s="191"/>
      <c r="I100" s="25"/>
      <c r="J100" s="159"/>
      <c r="K100" s="100"/>
      <c r="L100" s="15"/>
      <c r="M100" s="108"/>
      <c r="N100" s="15"/>
      <c r="O100" s="100"/>
      <c r="P100" s="15"/>
      <c r="Q100" s="100"/>
      <c r="R100" s="15"/>
      <c r="S100" s="236"/>
      <c r="T100" s="226"/>
      <c r="U100" s="58"/>
      <c r="V100" s="59"/>
      <c r="W100" s="270"/>
    </row>
    <row r="101" spans="1:23" ht="18.75" hidden="1" customHeight="1" outlineLevel="1" thickBot="1" x14ac:dyDescent="0.3">
      <c r="A101" s="380"/>
      <c r="B101" s="383"/>
      <c r="C101" s="355"/>
      <c r="D101" s="352"/>
      <c r="E101" s="37" t="s">
        <v>16</v>
      </c>
      <c r="F101" s="283">
        <v>70</v>
      </c>
      <c r="G101" s="179"/>
      <c r="H101" s="182"/>
      <c r="I101" s="52">
        <v>51</v>
      </c>
      <c r="J101" s="160">
        <v>19</v>
      </c>
      <c r="K101" s="62"/>
      <c r="L101" s="61"/>
      <c r="M101" s="63">
        <v>38</v>
      </c>
      <c r="N101" s="61">
        <v>8</v>
      </c>
      <c r="O101" s="62">
        <v>62</v>
      </c>
      <c r="P101" s="61">
        <v>2</v>
      </c>
      <c r="Q101" s="62">
        <v>20</v>
      </c>
      <c r="R101" s="61">
        <v>5</v>
      </c>
      <c r="S101" s="237">
        <v>37</v>
      </c>
      <c r="T101" s="238">
        <v>18</v>
      </c>
      <c r="U101" s="64">
        <v>5</v>
      </c>
      <c r="V101" s="65">
        <v>160</v>
      </c>
      <c r="W101" s="271">
        <v>50</v>
      </c>
    </row>
    <row r="102" spans="1:23" ht="17.25" hidden="1" customHeight="1" outlineLevel="1" thickBot="1" x14ac:dyDescent="0.3">
      <c r="A102" s="380"/>
      <c r="B102" s="383"/>
      <c r="C102" s="356"/>
      <c r="D102" s="353"/>
      <c r="E102" s="19" t="s">
        <v>17</v>
      </c>
      <c r="F102" s="19">
        <f>IF(SUM(F100:F101)=SUM(I102:J102),SUM(F100:F101))</f>
        <v>70</v>
      </c>
      <c r="G102" s="19">
        <f t="shared" ref="G102:R102" si="36">SUM(G100:G101)</f>
        <v>0</v>
      </c>
      <c r="H102" s="19">
        <f t="shared" si="36"/>
        <v>0</v>
      </c>
      <c r="I102" s="19">
        <f t="shared" si="36"/>
        <v>51</v>
      </c>
      <c r="J102" s="19">
        <f t="shared" si="36"/>
        <v>19</v>
      </c>
      <c r="K102" s="19">
        <f t="shared" si="36"/>
        <v>0</v>
      </c>
      <c r="L102" s="19">
        <f t="shared" si="36"/>
        <v>0</v>
      </c>
      <c r="M102" s="19">
        <f t="shared" si="36"/>
        <v>38</v>
      </c>
      <c r="N102" s="19">
        <f t="shared" si="36"/>
        <v>8</v>
      </c>
      <c r="O102" s="19">
        <f t="shared" si="36"/>
        <v>62</v>
      </c>
      <c r="P102" s="19">
        <f t="shared" si="36"/>
        <v>2</v>
      </c>
      <c r="Q102" s="19">
        <f t="shared" si="36"/>
        <v>20</v>
      </c>
      <c r="R102" s="19">
        <f t="shared" si="36"/>
        <v>5</v>
      </c>
      <c r="S102" s="235" t="s">
        <v>161</v>
      </c>
      <c r="T102" s="230" t="s">
        <v>161</v>
      </c>
      <c r="U102" s="19" t="s">
        <v>161</v>
      </c>
      <c r="V102" s="22" t="s">
        <v>161</v>
      </c>
      <c r="W102" s="260" t="s">
        <v>161</v>
      </c>
    </row>
    <row r="103" spans="1:23" ht="15.95" hidden="1" customHeight="1" outlineLevel="1" thickBot="1" x14ac:dyDescent="0.3">
      <c r="A103" s="380"/>
      <c r="B103" s="383"/>
      <c r="C103" s="354">
        <v>32</v>
      </c>
      <c r="D103" s="351" t="s">
        <v>253</v>
      </c>
      <c r="E103" s="69" t="s">
        <v>15</v>
      </c>
      <c r="F103" s="283"/>
      <c r="G103" s="190"/>
      <c r="H103" s="191"/>
      <c r="I103" s="25"/>
      <c r="J103" s="159"/>
      <c r="K103" s="100"/>
      <c r="L103" s="15"/>
      <c r="M103" s="108"/>
      <c r="N103" s="15"/>
      <c r="O103" s="100"/>
      <c r="P103" s="15"/>
      <c r="Q103" s="100"/>
      <c r="R103" s="15"/>
      <c r="S103" s="236"/>
      <c r="T103" s="226"/>
      <c r="U103" s="58"/>
      <c r="V103" s="59"/>
      <c r="W103" s="270"/>
    </row>
    <row r="104" spans="1:23" ht="15.95" hidden="1" customHeight="1" outlineLevel="1" thickBot="1" x14ac:dyDescent="0.3">
      <c r="A104" s="380"/>
      <c r="B104" s="383"/>
      <c r="C104" s="355"/>
      <c r="D104" s="352"/>
      <c r="E104" s="37" t="s">
        <v>16</v>
      </c>
      <c r="F104" s="283">
        <v>56</v>
      </c>
      <c r="G104" s="179"/>
      <c r="H104" s="182"/>
      <c r="I104" s="52">
        <v>49</v>
      </c>
      <c r="J104" s="160">
        <v>7</v>
      </c>
      <c r="K104" s="62"/>
      <c r="L104" s="61"/>
      <c r="M104" s="63">
        <v>46</v>
      </c>
      <c r="N104" s="61">
        <v>10</v>
      </c>
      <c r="O104" s="62">
        <v>49</v>
      </c>
      <c r="P104" s="61">
        <v>16</v>
      </c>
      <c r="Q104" s="62">
        <v>17</v>
      </c>
      <c r="R104" s="61">
        <v>2</v>
      </c>
      <c r="S104" s="237">
        <v>38</v>
      </c>
      <c r="T104" s="238">
        <v>18</v>
      </c>
      <c r="U104" s="64">
        <v>45</v>
      </c>
      <c r="V104" s="65">
        <v>160</v>
      </c>
      <c r="W104" s="271">
        <v>80</v>
      </c>
    </row>
    <row r="105" spans="1:23" ht="15.95" hidden="1" customHeight="1" outlineLevel="1" thickBot="1" x14ac:dyDescent="0.3">
      <c r="A105" s="380"/>
      <c r="B105" s="383"/>
      <c r="C105" s="356"/>
      <c r="D105" s="353"/>
      <c r="E105" s="19" t="s">
        <v>17</v>
      </c>
      <c r="F105" s="19">
        <f>IF(SUM(F103:F104)=SUM(I105:J105),SUM(F103:F104))</f>
        <v>56</v>
      </c>
      <c r="G105" s="19">
        <f t="shared" ref="G105:R105" si="37">SUM(G103:G104)</f>
        <v>0</v>
      </c>
      <c r="H105" s="19">
        <f t="shared" si="37"/>
        <v>0</v>
      </c>
      <c r="I105" s="19">
        <f t="shared" si="37"/>
        <v>49</v>
      </c>
      <c r="J105" s="19">
        <f t="shared" si="37"/>
        <v>7</v>
      </c>
      <c r="K105" s="19">
        <f t="shared" si="37"/>
        <v>0</v>
      </c>
      <c r="L105" s="19">
        <f t="shared" si="37"/>
        <v>0</v>
      </c>
      <c r="M105" s="19">
        <f t="shared" si="37"/>
        <v>46</v>
      </c>
      <c r="N105" s="19">
        <f t="shared" si="37"/>
        <v>10</v>
      </c>
      <c r="O105" s="19">
        <f t="shared" si="37"/>
        <v>49</v>
      </c>
      <c r="P105" s="19">
        <f t="shared" si="37"/>
        <v>16</v>
      </c>
      <c r="Q105" s="19">
        <f t="shared" si="37"/>
        <v>17</v>
      </c>
      <c r="R105" s="19">
        <f t="shared" si="37"/>
        <v>2</v>
      </c>
      <c r="S105" s="235" t="s">
        <v>161</v>
      </c>
      <c r="T105" s="230" t="s">
        <v>161</v>
      </c>
      <c r="U105" s="19" t="s">
        <v>161</v>
      </c>
      <c r="V105" s="22" t="s">
        <v>161</v>
      </c>
      <c r="W105" s="260" t="s">
        <v>161</v>
      </c>
    </row>
    <row r="106" spans="1:23" ht="18" hidden="1" customHeight="1" outlineLevel="1" thickBot="1" x14ac:dyDescent="0.3">
      <c r="A106" s="380"/>
      <c r="B106" s="383"/>
      <c r="C106" s="354"/>
      <c r="D106" s="351"/>
      <c r="E106" s="69" t="s">
        <v>15</v>
      </c>
      <c r="F106" s="283"/>
      <c r="G106" s="190"/>
      <c r="H106" s="191"/>
      <c r="I106" s="25"/>
      <c r="J106" s="159"/>
      <c r="K106" s="100"/>
      <c r="L106" s="15"/>
      <c r="M106" s="108"/>
      <c r="N106" s="15"/>
      <c r="O106" s="100"/>
      <c r="P106" s="15"/>
      <c r="Q106" s="100"/>
      <c r="R106" s="15"/>
      <c r="S106" s="239"/>
      <c r="T106" s="240"/>
      <c r="U106" s="94"/>
      <c r="V106" s="47"/>
      <c r="W106" s="272"/>
    </row>
    <row r="107" spans="1:23" ht="18" hidden="1" customHeight="1" outlineLevel="1" thickBot="1" x14ac:dyDescent="0.3">
      <c r="A107" s="380"/>
      <c r="B107" s="383"/>
      <c r="C107" s="346"/>
      <c r="D107" s="352"/>
      <c r="E107" s="37" t="s">
        <v>16</v>
      </c>
      <c r="F107" s="283"/>
      <c r="G107" s="179"/>
      <c r="H107" s="182"/>
      <c r="I107" s="52"/>
      <c r="J107" s="160"/>
      <c r="K107" s="62"/>
      <c r="L107" s="61"/>
      <c r="M107" s="63"/>
      <c r="N107" s="61"/>
      <c r="O107" s="62"/>
      <c r="P107" s="61"/>
      <c r="Q107" s="62"/>
      <c r="R107" s="61"/>
      <c r="S107" s="241"/>
      <c r="T107" s="242"/>
      <c r="U107" s="67"/>
      <c r="V107" s="17"/>
      <c r="W107" s="273"/>
    </row>
    <row r="108" spans="1:23" ht="18" hidden="1" customHeight="1" outlineLevel="1" thickBot="1" x14ac:dyDescent="0.3">
      <c r="A108" s="380"/>
      <c r="B108" s="383"/>
      <c r="C108" s="347"/>
      <c r="D108" s="353"/>
      <c r="E108" s="19" t="s">
        <v>17</v>
      </c>
      <c r="F108" s="19">
        <f>IF(SUM(F106:F107)=SUM(I108:J108),SUM(F106:F107))</f>
        <v>0</v>
      </c>
      <c r="G108" s="19">
        <f t="shared" ref="G108:R108" si="38">SUM(G106:G107)</f>
        <v>0</v>
      </c>
      <c r="H108" s="19">
        <f t="shared" si="38"/>
        <v>0</v>
      </c>
      <c r="I108" s="19">
        <f t="shared" si="38"/>
        <v>0</v>
      </c>
      <c r="J108" s="19">
        <f t="shared" si="38"/>
        <v>0</v>
      </c>
      <c r="K108" s="19">
        <f t="shared" si="38"/>
        <v>0</v>
      </c>
      <c r="L108" s="19">
        <f t="shared" si="38"/>
        <v>0</v>
      </c>
      <c r="M108" s="19">
        <f t="shared" si="38"/>
        <v>0</v>
      </c>
      <c r="N108" s="19">
        <f t="shared" si="38"/>
        <v>0</v>
      </c>
      <c r="O108" s="19">
        <f t="shared" si="38"/>
        <v>0</v>
      </c>
      <c r="P108" s="19">
        <f t="shared" si="38"/>
        <v>0</v>
      </c>
      <c r="Q108" s="19">
        <f t="shared" si="38"/>
        <v>0</v>
      </c>
      <c r="R108" s="19">
        <f t="shared" si="38"/>
        <v>0</v>
      </c>
      <c r="S108" s="235" t="s">
        <v>161</v>
      </c>
      <c r="T108" s="230" t="s">
        <v>161</v>
      </c>
      <c r="U108" s="19" t="s">
        <v>161</v>
      </c>
      <c r="V108" s="22" t="s">
        <v>161</v>
      </c>
      <c r="W108" s="260" t="s">
        <v>161</v>
      </c>
    </row>
    <row r="109" spans="1:23" ht="15.95" hidden="1" customHeight="1" outlineLevel="1" thickBot="1" x14ac:dyDescent="0.3">
      <c r="A109" s="380"/>
      <c r="B109" s="383"/>
      <c r="C109" s="354">
        <v>33</v>
      </c>
      <c r="D109" s="351" t="s">
        <v>27</v>
      </c>
      <c r="E109" s="69" t="s">
        <v>15</v>
      </c>
      <c r="F109" s="283"/>
      <c r="G109" s="190"/>
      <c r="H109" s="191"/>
      <c r="I109" s="25"/>
      <c r="J109" s="159"/>
      <c r="K109" s="100"/>
      <c r="L109" s="15"/>
      <c r="M109" s="108"/>
      <c r="N109" s="15"/>
      <c r="O109" s="100"/>
      <c r="P109" s="15"/>
      <c r="Q109" s="100"/>
      <c r="R109" s="15"/>
      <c r="S109" s="236"/>
      <c r="T109" s="226"/>
      <c r="U109" s="58"/>
      <c r="V109" s="59"/>
      <c r="W109" s="270"/>
    </row>
    <row r="110" spans="1:23" ht="15.95" hidden="1" customHeight="1" outlineLevel="1" thickBot="1" x14ac:dyDescent="0.3">
      <c r="A110" s="380"/>
      <c r="B110" s="383"/>
      <c r="C110" s="346"/>
      <c r="D110" s="352"/>
      <c r="E110" s="37" t="s">
        <v>16</v>
      </c>
      <c r="F110" s="283">
        <v>58</v>
      </c>
      <c r="G110" s="179"/>
      <c r="H110" s="182"/>
      <c r="I110" s="52">
        <v>44</v>
      </c>
      <c r="J110" s="160">
        <v>14</v>
      </c>
      <c r="K110" s="62"/>
      <c r="L110" s="61"/>
      <c r="M110" s="63">
        <v>58</v>
      </c>
      <c r="N110" s="61">
        <v>34</v>
      </c>
      <c r="O110" s="62">
        <v>51</v>
      </c>
      <c r="P110" s="61">
        <v>10</v>
      </c>
      <c r="Q110" s="62">
        <v>35</v>
      </c>
      <c r="R110" s="61"/>
      <c r="S110" s="237"/>
      <c r="T110" s="238"/>
      <c r="U110" s="64">
        <v>5</v>
      </c>
      <c r="V110" s="65">
        <v>125</v>
      </c>
      <c r="W110" s="271">
        <v>75</v>
      </c>
    </row>
    <row r="111" spans="1:23" ht="15.95" hidden="1" customHeight="1" outlineLevel="1" thickBot="1" x14ac:dyDescent="0.3">
      <c r="A111" s="380"/>
      <c r="B111" s="383"/>
      <c r="C111" s="347"/>
      <c r="D111" s="353"/>
      <c r="E111" s="19" t="s">
        <v>17</v>
      </c>
      <c r="F111" s="19">
        <f>IF(SUM(F109:F110)=SUM(I111:J111),SUM(F109:F110))</f>
        <v>58</v>
      </c>
      <c r="G111" s="19">
        <f t="shared" ref="G111:R111" si="39">SUM(G109:G110)</f>
        <v>0</v>
      </c>
      <c r="H111" s="19">
        <f t="shared" si="39"/>
        <v>0</v>
      </c>
      <c r="I111" s="19">
        <f t="shared" si="39"/>
        <v>44</v>
      </c>
      <c r="J111" s="19">
        <f t="shared" si="39"/>
        <v>14</v>
      </c>
      <c r="K111" s="19">
        <f t="shared" si="39"/>
        <v>0</v>
      </c>
      <c r="L111" s="19">
        <f t="shared" si="39"/>
        <v>0</v>
      </c>
      <c r="M111" s="19">
        <f t="shared" si="39"/>
        <v>58</v>
      </c>
      <c r="N111" s="19">
        <f t="shared" si="39"/>
        <v>34</v>
      </c>
      <c r="O111" s="19">
        <f t="shared" si="39"/>
        <v>51</v>
      </c>
      <c r="P111" s="19">
        <f t="shared" si="39"/>
        <v>10</v>
      </c>
      <c r="Q111" s="19">
        <f t="shared" si="39"/>
        <v>35</v>
      </c>
      <c r="R111" s="19">
        <f t="shared" si="39"/>
        <v>0</v>
      </c>
      <c r="S111" s="235" t="s">
        <v>161</v>
      </c>
      <c r="T111" s="230" t="s">
        <v>161</v>
      </c>
      <c r="U111" s="19" t="s">
        <v>161</v>
      </c>
      <c r="V111" s="22" t="s">
        <v>161</v>
      </c>
      <c r="W111" s="260" t="s">
        <v>161</v>
      </c>
    </row>
    <row r="112" spans="1:23" ht="15.95" hidden="1" customHeight="1" outlineLevel="1" thickBot="1" x14ac:dyDescent="0.3">
      <c r="A112" s="380"/>
      <c r="B112" s="383"/>
      <c r="C112" s="354">
        <v>34</v>
      </c>
      <c r="D112" s="351" t="s">
        <v>28</v>
      </c>
      <c r="E112" s="69" t="s">
        <v>15</v>
      </c>
      <c r="F112" s="283"/>
      <c r="G112" s="190"/>
      <c r="H112" s="191"/>
      <c r="I112" s="25"/>
      <c r="J112" s="159"/>
      <c r="K112" s="100"/>
      <c r="L112" s="15"/>
      <c r="M112" s="108"/>
      <c r="N112" s="15"/>
      <c r="O112" s="100"/>
      <c r="P112" s="15"/>
      <c r="Q112" s="100"/>
      <c r="R112" s="15"/>
      <c r="S112" s="236"/>
      <c r="T112" s="226"/>
      <c r="U112" s="58"/>
      <c r="V112" s="59"/>
      <c r="W112" s="270"/>
    </row>
    <row r="113" spans="1:23" ht="15.95" hidden="1" customHeight="1" outlineLevel="1" thickBot="1" x14ac:dyDescent="0.3">
      <c r="A113" s="380"/>
      <c r="B113" s="383"/>
      <c r="C113" s="346"/>
      <c r="D113" s="352"/>
      <c r="E113" s="37" t="s">
        <v>16</v>
      </c>
      <c r="F113" s="283">
        <v>45</v>
      </c>
      <c r="G113" s="179"/>
      <c r="H113" s="182"/>
      <c r="I113" s="52">
        <v>33</v>
      </c>
      <c r="J113" s="160">
        <v>12</v>
      </c>
      <c r="K113" s="62"/>
      <c r="L113" s="61"/>
      <c r="M113" s="63">
        <v>43</v>
      </c>
      <c r="N113" s="61">
        <v>30</v>
      </c>
      <c r="O113" s="62">
        <v>41</v>
      </c>
      <c r="P113" s="61">
        <v>45</v>
      </c>
      <c r="Q113" s="62">
        <v>34</v>
      </c>
      <c r="R113" s="61"/>
      <c r="S113" s="237">
        <v>41</v>
      </c>
      <c r="T113" s="238">
        <v>21</v>
      </c>
      <c r="U113" s="64">
        <v>25</v>
      </c>
      <c r="V113" s="65">
        <v>230</v>
      </c>
      <c r="W113" s="271">
        <v>101</v>
      </c>
    </row>
    <row r="114" spans="1:23" ht="18" hidden="1" customHeight="1" outlineLevel="1" thickBot="1" x14ac:dyDescent="0.3">
      <c r="A114" s="380"/>
      <c r="B114" s="383"/>
      <c r="C114" s="347"/>
      <c r="D114" s="353"/>
      <c r="E114" s="19" t="s">
        <v>17</v>
      </c>
      <c r="F114" s="19">
        <f>IF(SUM(F112:F113)=SUM(I114:J114),SUM(F112:F113))</f>
        <v>45</v>
      </c>
      <c r="G114" s="19">
        <f t="shared" ref="G114:R114" si="40">SUM(G112:G113)</f>
        <v>0</v>
      </c>
      <c r="H114" s="19">
        <f t="shared" si="40"/>
        <v>0</v>
      </c>
      <c r="I114" s="19">
        <f t="shared" si="40"/>
        <v>33</v>
      </c>
      <c r="J114" s="19">
        <f t="shared" si="40"/>
        <v>12</v>
      </c>
      <c r="K114" s="19">
        <f t="shared" si="40"/>
        <v>0</v>
      </c>
      <c r="L114" s="19">
        <f t="shared" si="40"/>
        <v>0</v>
      </c>
      <c r="M114" s="19">
        <f t="shared" si="40"/>
        <v>43</v>
      </c>
      <c r="N114" s="19">
        <f t="shared" si="40"/>
        <v>30</v>
      </c>
      <c r="O114" s="19">
        <f t="shared" si="40"/>
        <v>41</v>
      </c>
      <c r="P114" s="19">
        <f t="shared" si="40"/>
        <v>45</v>
      </c>
      <c r="Q114" s="19">
        <f t="shared" si="40"/>
        <v>34</v>
      </c>
      <c r="R114" s="19">
        <f t="shared" si="40"/>
        <v>0</v>
      </c>
      <c r="S114" s="235" t="s">
        <v>161</v>
      </c>
      <c r="T114" s="230" t="s">
        <v>161</v>
      </c>
      <c r="U114" s="19" t="s">
        <v>161</v>
      </c>
      <c r="V114" s="22" t="s">
        <v>161</v>
      </c>
      <c r="W114" s="260" t="s">
        <v>161</v>
      </c>
    </row>
    <row r="115" spans="1:23" ht="15.95" hidden="1" customHeight="1" outlineLevel="1" thickBot="1" x14ac:dyDescent="0.3">
      <c r="A115" s="380"/>
      <c r="B115" s="383"/>
      <c r="C115" s="354">
        <v>35</v>
      </c>
      <c r="D115" s="351" t="s">
        <v>173</v>
      </c>
      <c r="E115" s="69" t="s">
        <v>15</v>
      </c>
      <c r="F115" s="283"/>
      <c r="G115" s="190"/>
      <c r="H115" s="191"/>
      <c r="I115" s="25"/>
      <c r="J115" s="159"/>
      <c r="K115" s="100"/>
      <c r="L115" s="15"/>
      <c r="M115" s="108"/>
      <c r="N115" s="15"/>
      <c r="O115" s="100"/>
      <c r="P115" s="15"/>
      <c r="Q115" s="100"/>
      <c r="R115" s="15"/>
      <c r="S115" s="236"/>
      <c r="T115" s="226"/>
      <c r="U115" s="58"/>
      <c r="V115" s="59"/>
      <c r="W115" s="270"/>
    </row>
    <row r="116" spans="1:23" ht="15.95" hidden="1" customHeight="1" outlineLevel="1" thickBot="1" x14ac:dyDescent="0.3">
      <c r="A116" s="380"/>
      <c r="B116" s="383"/>
      <c r="C116" s="346"/>
      <c r="D116" s="352"/>
      <c r="E116" s="37" t="s">
        <v>16</v>
      </c>
      <c r="F116" s="283">
        <v>7</v>
      </c>
      <c r="G116" s="179"/>
      <c r="H116" s="182"/>
      <c r="I116" s="52">
        <v>5</v>
      </c>
      <c r="J116" s="160">
        <v>2</v>
      </c>
      <c r="K116" s="62"/>
      <c r="L116" s="61"/>
      <c r="M116" s="63">
        <v>5</v>
      </c>
      <c r="N116" s="61"/>
      <c r="O116" s="62">
        <v>2</v>
      </c>
      <c r="P116" s="61">
        <v>1</v>
      </c>
      <c r="Q116" s="62">
        <v>5</v>
      </c>
      <c r="R116" s="61"/>
      <c r="S116" s="237">
        <v>42</v>
      </c>
      <c r="T116" s="238">
        <v>18</v>
      </c>
      <c r="U116" s="64">
        <v>35</v>
      </c>
      <c r="V116" s="65">
        <v>175</v>
      </c>
      <c r="W116" s="271">
        <v>105</v>
      </c>
    </row>
    <row r="117" spans="1:23" ht="15.95" hidden="1" customHeight="1" outlineLevel="1" thickBot="1" x14ac:dyDescent="0.3">
      <c r="A117" s="380"/>
      <c r="B117" s="383"/>
      <c r="C117" s="347"/>
      <c r="D117" s="352"/>
      <c r="E117" s="19" t="s">
        <v>17</v>
      </c>
      <c r="F117" s="19">
        <f>IF(SUM(F115:F116)=SUM(I117:J117),SUM(F115:F116))</f>
        <v>7</v>
      </c>
      <c r="G117" s="19">
        <f t="shared" ref="G117:R117" si="41">SUM(G115:G116)</f>
        <v>0</v>
      </c>
      <c r="H117" s="19">
        <f t="shared" si="41"/>
        <v>0</v>
      </c>
      <c r="I117" s="19">
        <f t="shared" si="41"/>
        <v>5</v>
      </c>
      <c r="J117" s="19">
        <f t="shared" si="41"/>
        <v>2</v>
      </c>
      <c r="K117" s="19">
        <f t="shared" si="41"/>
        <v>0</v>
      </c>
      <c r="L117" s="19">
        <f t="shared" si="41"/>
        <v>0</v>
      </c>
      <c r="M117" s="19">
        <f t="shared" si="41"/>
        <v>5</v>
      </c>
      <c r="N117" s="19">
        <f t="shared" si="41"/>
        <v>0</v>
      </c>
      <c r="O117" s="19">
        <f t="shared" si="41"/>
        <v>2</v>
      </c>
      <c r="P117" s="19">
        <f t="shared" si="41"/>
        <v>1</v>
      </c>
      <c r="Q117" s="19">
        <f t="shared" si="41"/>
        <v>5</v>
      </c>
      <c r="R117" s="19">
        <f t="shared" si="41"/>
        <v>0</v>
      </c>
      <c r="S117" s="235" t="s">
        <v>161</v>
      </c>
      <c r="T117" s="230" t="s">
        <v>161</v>
      </c>
      <c r="U117" s="19" t="s">
        <v>161</v>
      </c>
      <c r="V117" s="22" t="s">
        <v>161</v>
      </c>
      <c r="W117" s="260" t="s">
        <v>161</v>
      </c>
    </row>
    <row r="118" spans="1:23" ht="18.75" hidden="1" customHeight="1" outlineLevel="1" thickBot="1" x14ac:dyDescent="0.3">
      <c r="A118" s="380"/>
      <c r="B118" s="383"/>
      <c r="C118" s="354"/>
      <c r="D118" s="410"/>
      <c r="E118" s="69" t="s">
        <v>15</v>
      </c>
      <c r="F118" s="283"/>
      <c r="G118" s="190"/>
      <c r="H118" s="191"/>
      <c r="I118" s="25"/>
      <c r="J118" s="159"/>
      <c r="K118" s="100"/>
      <c r="L118" s="15"/>
      <c r="M118" s="108"/>
      <c r="N118" s="15"/>
      <c r="O118" s="100"/>
      <c r="P118" s="15"/>
      <c r="Q118" s="100"/>
      <c r="R118" s="15"/>
      <c r="S118" s="239"/>
      <c r="T118" s="240"/>
      <c r="U118" s="94"/>
      <c r="V118" s="47"/>
      <c r="W118" s="272"/>
    </row>
    <row r="119" spans="1:23" ht="17.25" hidden="1" customHeight="1" outlineLevel="1" thickBot="1" x14ac:dyDescent="0.3">
      <c r="A119" s="380"/>
      <c r="B119" s="383"/>
      <c r="C119" s="346"/>
      <c r="D119" s="411"/>
      <c r="E119" s="37" t="s">
        <v>16</v>
      </c>
      <c r="F119" s="283"/>
      <c r="G119" s="179"/>
      <c r="H119" s="182"/>
      <c r="I119" s="52"/>
      <c r="J119" s="160"/>
      <c r="K119" s="62"/>
      <c r="L119" s="61"/>
      <c r="M119" s="63"/>
      <c r="N119" s="61"/>
      <c r="O119" s="62"/>
      <c r="P119" s="61"/>
      <c r="Q119" s="62"/>
      <c r="R119" s="61"/>
      <c r="S119" s="241"/>
      <c r="T119" s="242"/>
      <c r="U119" s="67"/>
      <c r="V119" s="17"/>
      <c r="W119" s="273"/>
    </row>
    <row r="120" spans="1:23" ht="19.5" hidden="1" customHeight="1" outlineLevel="1" thickBot="1" x14ac:dyDescent="0.3">
      <c r="A120" s="380"/>
      <c r="B120" s="383"/>
      <c r="C120" s="347"/>
      <c r="D120" s="412"/>
      <c r="E120" s="19" t="s">
        <v>17</v>
      </c>
      <c r="F120" s="19">
        <f>IF(SUM(F118:F119)=SUM(I120:J120),SUM(F118:F119))</f>
        <v>0</v>
      </c>
      <c r="G120" s="19">
        <f t="shared" ref="G120:R120" si="42">SUM(G118:G119)</f>
        <v>0</v>
      </c>
      <c r="H120" s="19">
        <f t="shared" si="42"/>
        <v>0</v>
      </c>
      <c r="I120" s="19">
        <f t="shared" si="42"/>
        <v>0</v>
      </c>
      <c r="J120" s="19">
        <f t="shared" si="42"/>
        <v>0</v>
      </c>
      <c r="K120" s="19">
        <f t="shared" si="42"/>
        <v>0</v>
      </c>
      <c r="L120" s="19">
        <f t="shared" si="42"/>
        <v>0</v>
      </c>
      <c r="M120" s="19">
        <f t="shared" si="42"/>
        <v>0</v>
      </c>
      <c r="N120" s="19">
        <f t="shared" si="42"/>
        <v>0</v>
      </c>
      <c r="O120" s="19">
        <f t="shared" si="42"/>
        <v>0</v>
      </c>
      <c r="P120" s="19">
        <f t="shared" si="42"/>
        <v>0</v>
      </c>
      <c r="Q120" s="19">
        <f t="shared" si="42"/>
        <v>0</v>
      </c>
      <c r="R120" s="19">
        <f t="shared" si="42"/>
        <v>0</v>
      </c>
      <c r="S120" s="235" t="s">
        <v>161</v>
      </c>
      <c r="T120" s="230" t="s">
        <v>161</v>
      </c>
      <c r="U120" s="19" t="s">
        <v>161</v>
      </c>
      <c r="V120" s="22" t="s">
        <v>161</v>
      </c>
      <c r="W120" s="260" t="s">
        <v>161</v>
      </c>
    </row>
    <row r="121" spans="1:23" ht="15.95" hidden="1" customHeight="1" outlineLevel="1" thickBot="1" x14ac:dyDescent="0.3">
      <c r="A121" s="380"/>
      <c r="B121" s="383"/>
      <c r="C121" s="354">
        <v>36</v>
      </c>
      <c r="D121" s="410" t="s">
        <v>186</v>
      </c>
      <c r="E121" s="69" t="s">
        <v>15</v>
      </c>
      <c r="F121" s="283"/>
      <c r="G121" s="190"/>
      <c r="H121" s="191"/>
      <c r="I121" s="25"/>
      <c r="J121" s="159"/>
      <c r="K121" s="100"/>
      <c r="L121" s="15"/>
      <c r="M121" s="108"/>
      <c r="N121" s="15"/>
      <c r="O121" s="100"/>
      <c r="P121" s="15"/>
      <c r="Q121" s="100"/>
      <c r="R121" s="15"/>
      <c r="S121" s="236"/>
      <c r="T121" s="226"/>
      <c r="U121" s="58"/>
      <c r="V121" s="59"/>
      <c r="W121" s="270"/>
    </row>
    <row r="122" spans="1:23" ht="15.95" hidden="1" customHeight="1" outlineLevel="1" thickBot="1" x14ac:dyDescent="0.3">
      <c r="A122" s="380"/>
      <c r="B122" s="383"/>
      <c r="C122" s="346"/>
      <c r="D122" s="411"/>
      <c r="E122" s="37" t="s">
        <v>16</v>
      </c>
      <c r="F122" s="283">
        <v>10</v>
      </c>
      <c r="G122" s="179"/>
      <c r="H122" s="182"/>
      <c r="I122" s="52">
        <v>5</v>
      </c>
      <c r="J122" s="160">
        <v>5</v>
      </c>
      <c r="K122" s="62"/>
      <c r="L122" s="61"/>
      <c r="M122" s="63">
        <v>7</v>
      </c>
      <c r="N122" s="61">
        <v>1</v>
      </c>
      <c r="O122" s="62">
        <v>6</v>
      </c>
      <c r="P122" s="61">
        <v>2</v>
      </c>
      <c r="Q122" s="62">
        <v>6</v>
      </c>
      <c r="R122" s="61"/>
      <c r="S122" s="237">
        <v>45</v>
      </c>
      <c r="T122" s="238">
        <v>28</v>
      </c>
      <c r="U122" s="64">
        <v>20</v>
      </c>
      <c r="V122" s="65">
        <v>150</v>
      </c>
      <c r="W122" s="271">
        <v>75</v>
      </c>
    </row>
    <row r="123" spans="1:23" ht="15.95" hidden="1" customHeight="1" outlineLevel="1" thickBot="1" x14ac:dyDescent="0.3">
      <c r="A123" s="380"/>
      <c r="B123" s="383"/>
      <c r="C123" s="347"/>
      <c r="D123" s="411"/>
      <c r="E123" s="19" t="s">
        <v>17</v>
      </c>
      <c r="F123" s="19">
        <f>IF(SUM(F121:F122)=SUM(I123:J123),SUM(F121:F122))</f>
        <v>10</v>
      </c>
      <c r="G123" s="19">
        <f t="shared" ref="G123:R123" si="43">SUM(G121:G122)</f>
        <v>0</v>
      </c>
      <c r="H123" s="19">
        <f t="shared" si="43"/>
        <v>0</v>
      </c>
      <c r="I123" s="19">
        <f t="shared" si="43"/>
        <v>5</v>
      </c>
      <c r="J123" s="19">
        <f t="shared" si="43"/>
        <v>5</v>
      </c>
      <c r="K123" s="19">
        <f t="shared" si="43"/>
        <v>0</v>
      </c>
      <c r="L123" s="19">
        <f t="shared" si="43"/>
        <v>0</v>
      </c>
      <c r="M123" s="19">
        <f t="shared" si="43"/>
        <v>7</v>
      </c>
      <c r="N123" s="19">
        <f t="shared" si="43"/>
        <v>1</v>
      </c>
      <c r="O123" s="19">
        <f t="shared" si="43"/>
        <v>6</v>
      </c>
      <c r="P123" s="19">
        <f t="shared" si="43"/>
        <v>2</v>
      </c>
      <c r="Q123" s="19">
        <f t="shared" si="43"/>
        <v>6</v>
      </c>
      <c r="R123" s="19">
        <f t="shared" si="43"/>
        <v>0</v>
      </c>
      <c r="S123" s="235" t="s">
        <v>161</v>
      </c>
      <c r="T123" s="230" t="s">
        <v>161</v>
      </c>
      <c r="U123" s="19" t="s">
        <v>161</v>
      </c>
      <c r="V123" s="22" t="s">
        <v>161</v>
      </c>
      <c r="W123" s="260" t="s">
        <v>161</v>
      </c>
    </row>
    <row r="124" spans="1:23" ht="15.95" hidden="1" customHeight="1" outlineLevel="1" thickBot="1" x14ac:dyDescent="0.3">
      <c r="A124" s="380"/>
      <c r="B124" s="383"/>
      <c r="C124" s="354">
        <v>37</v>
      </c>
      <c r="D124" s="387" t="s">
        <v>258</v>
      </c>
      <c r="E124" s="69" t="s">
        <v>15</v>
      </c>
      <c r="F124" s="283"/>
      <c r="G124" s="190"/>
      <c r="H124" s="191"/>
      <c r="I124" s="25"/>
      <c r="J124" s="159"/>
      <c r="K124" s="100"/>
      <c r="L124" s="15"/>
      <c r="M124" s="108"/>
      <c r="N124" s="15"/>
      <c r="O124" s="100"/>
      <c r="P124" s="15"/>
      <c r="Q124" s="100"/>
      <c r="R124" s="15"/>
      <c r="S124" s="236"/>
      <c r="T124" s="226"/>
      <c r="U124" s="58"/>
      <c r="V124" s="59"/>
      <c r="W124" s="270"/>
    </row>
    <row r="125" spans="1:23" ht="15.95" hidden="1" customHeight="1" outlineLevel="1" thickBot="1" x14ac:dyDescent="0.3">
      <c r="A125" s="380"/>
      <c r="B125" s="383"/>
      <c r="C125" s="346"/>
      <c r="D125" s="387"/>
      <c r="E125" s="37" t="s">
        <v>16</v>
      </c>
      <c r="F125" s="283">
        <v>20</v>
      </c>
      <c r="G125" s="179"/>
      <c r="H125" s="182"/>
      <c r="I125" s="52">
        <v>12</v>
      </c>
      <c r="J125" s="160">
        <v>8</v>
      </c>
      <c r="K125" s="62"/>
      <c r="L125" s="61"/>
      <c r="M125" s="63">
        <v>13</v>
      </c>
      <c r="N125" s="61">
        <v>3</v>
      </c>
      <c r="O125" s="62">
        <v>17</v>
      </c>
      <c r="P125" s="61">
        <v>4</v>
      </c>
      <c r="Q125" s="62">
        <v>7</v>
      </c>
      <c r="R125" s="61"/>
      <c r="S125" s="237">
        <v>41</v>
      </c>
      <c r="T125" s="238">
        <v>17</v>
      </c>
      <c r="U125" s="64">
        <v>10</v>
      </c>
      <c r="V125" s="65">
        <v>120</v>
      </c>
      <c r="W125" s="271">
        <v>50</v>
      </c>
    </row>
    <row r="126" spans="1:23" ht="15.95" hidden="1" customHeight="1" outlineLevel="1" thickBot="1" x14ac:dyDescent="0.3">
      <c r="A126" s="380"/>
      <c r="B126" s="383"/>
      <c r="C126" s="347"/>
      <c r="D126" s="387"/>
      <c r="E126" s="19" t="s">
        <v>17</v>
      </c>
      <c r="F126" s="19">
        <f>IF(SUM(F124:F125)=SUM(I126:J126),SUM(F124:F125))</f>
        <v>20</v>
      </c>
      <c r="G126" s="19">
        <f t="shared" ref="G126:R126" si="44">SUM(G124:G125)</f>
        <v>0</v>
      </c>
      <c r="H126" s="19">
        <f t="shared" si="44"/>
        <v>0</v>
      </c>
      <c r="I126" s="19">
        <f t="shared" si="44"/>
        <v>12</v>
      </c>
      <c r="J126" s="19">
        <f t="shared" si="44"/>
        <v>8</v>
      </c>
      <c r="K126" s="19">
        <f t="shared" si="44"/>
        <v>0</v>
      </c>
      <c r="L126" s="19">
        <f t="shared" si="44"/>
        <v>0</v>
      </c>
      <c r="M126" s="19">
        <f t="shared" si="44"/>
        <v>13</v>
      </c>
      <c r="N126" s="19">
        <f t="shared" si="44"/>
        <v>3</v>
      </c>
      <c r="O126" s="19">
        <f t="shared" si="44"/>
        <v>17</v>
      </c>
      <c r="P126" s="19">
        <f t="shared" si="44"/>
        <v>4</v>
      </c>
      <c r="Q126" s="19">
        <f t="shared" si="44"/>
        <v>7</v>
      </c>
      <c r="R126" s="19">
        <f t="shared" si="44"/>
        <v>0</v>
      </c>
      <c r="S126" s="235" t="s">
        <v>161</v>
      </c>
      <c r="T126" s="230" t="s">
        <v>161</v>
      </c>
      <c r="U126" s="19" t="s">
        <v>161</v>
      </c>
      <c r="V126" s="22" t="s">
        <v>161</v>
      </c>
      <c r="W126" s="260" t="s">
        <v>161</v>
      </c>
    </row>
    <row r="127" spans="1:23" ht="15.95" hidden="1" customHeight="1" outlineLevel="1" thickBot="1" x14ac:dyDescent="0.3">
      <c r="A127" s="380"/>
      <c r="B127" s="383"/>
      <c r="C127" s="354">
        <v>38</v>
      </c>
      <c r="D127" s="352" t="s">
        <v>29</v>
      </c>
      <c r="E127" s="69" t="s">
        <v>15</v>
      </c>
      <c r="F127" s="283"/>
      <c r="G127" s="190"/>
      <c r="H127" s="191"/>
      <c r="I127" s="25"/>
      <c r="J127" s="159"/>
      <c r="K127" s="100"/>
      <c r="L127" s="15"/>
      <c r="M127" s="108"/>
      <c r="N127" s="15"/>
      <c r="O127" s="100"/>
      <c r="P127" s="15"/>
      <c r="Q127" s="100"/>
      <c r="R127" s="15"/>
      <c r="S127" s="236"/>
      <c r="T127" s="226"/>
      <c r="U127" s="58"/>
      <c r="V127" s="59"/>
      <c r="W127" s="270"/>
    </row>
    <row r="128" spans="1:23" ht="15.95" hidden="1" customHeight="1" outlineLevel="1" thickBot="1" x14ac:dyDescent="0.3">
      <c r="A128" s="380"/>
      <c r="B128" s="383"/>
      <c r="C128" s="346"/>
      <c r="D128" s="352"/>
      <c r="E128" s="37" t="s">
        <v>16</v>
      </c>
      <c r="F128" s="283">
        <v>8</v>
      </c>
      <c r="G128" s="179"/>
      <c r="H128" s="182"/>
      <c r="I128" s="52">
        <v>8</v>
      </c>
      <c r="J128" s="160"/>
      <c r="K128" s="62"/>
      <c r="L128" s="61"/>
      <c r="M128" s="63">
        <v>5</v>
      </c>
      <c r="N128" s="61"/>
      <c r="O128" s="62">
        <v>3</v>
      </c>
      <c r="P128" s="61">
        <v>8</v>
      </c>
      <c r="Q128" s="62">
        <v>1</v>
      </c>
      <c r="R128" s="61">
        <v>1</v>
      </c>
      <c r="S128" s="237">
        <v>40</v>
      </c>
      <c r="T128" s="238">
        <v>21</v>
      </c>
      <c r="U128" s="64">
        <v>30</v>
      </c>
      <c r="V128" s="65">
        <v>110</v>
      </c>
      <c r="W128" s="271">
        <v>70</v>
      </c>
    </row>
    <row r="129" spans="1:23" ht="15.95" hidden="1" customHeight="1" outlineLevel="1" thickBot="1" x14ac:dyDescent="0.3">
      <c r="A129" s="380"/>
      <c r="B129" s="383"/>
      <c r="C129" s="347"/>
      <c r="D129" s="353"/>
      <c r="E129" s="19" t="s">
        <v>17</v>
      </c>
      <c r="F129" s="19">
        <f>IF(SUM(F127:F128)=SUM(I129:J129),SUM(F127:F128))</f>
        <v>8</v>
      </c>
      <c r="G129" s="19">
        <f t="shared" ref="G129:R129" si="45">SUM(G127:G128)</f>
        <v>0</v>
      </c>
      <c r="H129" s="19">
        <f t="shared" si="45"/>
        <v>0</v>
      </c>
      <c r="I129" s="19">
        <f t="shared" si="45"/>
        <v>8</v>
      </c>
      <c r="J129" s="19">
        <f t="shared" si="45"/>
        <v>0</v>
      </c>
      <c r="K129" s="19">
        <f t="shared" si="45"/>
        <v>0</v>
      </c>
      <c r="L129" s="19">
        <f t="shared" si="45"/>
        <v>0</v>
      </c>
      <c r="M129" s="19">
        <f t="shared" si="45"/>
        <v>5</v>
      </c>
      <c r="N129" s="19">
        <f t="shared" si="45"/>
        <v>0</v>
      </c>
      <c r="O129" s="19">
        <f t="shared" si="45"/>
        <v>3</v>
      </c>
      <c r="P129" s="19">
        <f t="shared" si="45"/>
        <v>8</v>
      </c>
      <c r="Q129" s="19">
        <f t="shared" si="45"/>
        <v>1</v>
      </c>
      <c r="R129" s="19">
        <f t="shared" si="45"/>
        <v>1</v>
      </c>
      <c r="S129" s="235" t="s">
        <v>161</v>
      </c>
      <c r="T129" s="230" t="s">
        <v>161</v>
      </c>
      <c r="U129" s="19" t="s">
        <v>161</v>
      </c>
      <c r="V129" s="22" t="s">
        <v>161</v>
      </c>
      <c r="W129" s="260" t="s">
        <v>161</v>
      </c>
    </row>
    <row r="130" spans="1:23" ht="15.95" hidden="1" customHeight="1" outlineLevel="1" thickBot="1" x14ac:dyDescent="0.3">
      <c r="A130" s="380"/>
      <c r="B130" s="383"/>
      <c r="C130" s="354">
        <v>39</v>
      </c>
      <c r="D130" s="351" t="s">
        <v>167</v>
      </c>
      <c r="E130" s="69" t="s">
        <v>15</v>
      </c>
      <c r="F130" s="283"/>
      <c r="G130" s="190"/>
      <c r="H130" s="191"/>
      <c r="I130" s="25"/>
      <c r="J130" s="159"/>
      <c r="K130" s="100"/>
      <c r="L130" s="15"/>
      <c r="M130" s="108"/>
      <c r="N130" s="15"/>
      <c r="O130" s="100"/>
      <c r="P130" s="15"/>
      <c r="Q130" s="100"/>
      <c r="R130" s="15"/>
      <c r="S130" s="239"/>
      <c r="T130" s="240"/>
      <c r="U130" s="94"/>
      <c r="V130" s="47"/>
      <c r="W130" s="272"/>
    </row>
    <row r="131" spans="1:23" ht="15.95" hidden="1" customHeight="1" outlineLevel="1" thickBot="1" x14ac:dyDescent="0.3">
      <c r="A131" s="380"/>
      <c r="B131" s="383"/>
      <c r="C131" s="346"/>
      <c r="D131" s="352"/>
      <c r="E131" s="37" t="s">
        <v>16</v>
      </c>
      <c r="F131" s="283">
        <v>14</v>
      </c>
      <c r="G131" s="179"/>
      <c r="H131" s="182"/>
      <c r="I131" s="52">
        <v>13</v>
      </c>
      <c r="J131" s="160">
        <v>1</v>
      </c>
      <c r="K131" s="62"/>
      <c r="L131" s="61"/>
      <c r="M131" s="63">
        <v>9</v>
      </c>
      <c r="N131" s="61">
        <v>3</v>
      </c>
      <c r="O131" s="62">
        <v>9</v>
      </c>
      <c r="P131" s="61">
        <v>1</v>
      </c>
      <c r="Q131" s="62">
        <v>7</v>
      </c>
      <c r="R131" s="61"/>
      <c r="S131" s="241">
        <v>37</v>
      </c>
      <c r="T131" s="242">
        <v>16</v>
      </c>
      <c r="U131" s="67">
        <v>40</v>
      </c>
      <c r="V131" s="17">
        <v>180</v>
      </c>
      <c r="W131" s="273">
        <v>81</v>
      </c>
    </row>
    <row r="132" spans="1:23" ht="18.75" hidden="1" customHeight="1" outlineLevel="1" thickBot="1" x14ac:dyDescent="0.3">
      <c r="A132" s="380"/>
      <c r="B132" s="383"/>
      <c r="C132" s="347"/>
      <c r="D132" s="353"/>
      <c r="E132" s="19" t="s">
        <v>17</v>
      </c>
      <c r="F132" s="19">
        <f>IF(SUM(F130:F131)=SUM(I132:J132),SUM(F130:F131))</f>
        <v>14</v>
      </c>
      <c r="G132" s="19">
        <f t="shared" ref="G132:R132" si="46">SUM(G130:G131)</f>
        <v>0</v>
      </c>
      <c r="H132" s="19">
        <f t="shared" si="46"/>
        <v>0</v>
      </c>
      <c r="I132" s="19">
        <f t="shared" si="46"/>
        <v>13</v>
      </c>
      <c r="J132" s="19">
        <f t="shared" si="46"/>
        <v>1</v>
      </c>
      <c r="K132" s="19">
        <f t="shared" si="46"/>
        <v>0</v>
      </c>
      <c r="L132" s="19">
        <f t="shared" si="46"/>
        <v>0</v>
      </c>
      <c r="M132" s="19">
        <f t="shared" si="46"/>
        <v>9</v>
      </c>
      <c r="N132" s="19">
        <f t="shared" si="46"/>
        <v>3</v>
      </c>
      <c r="O132" s="19">
        <f t="shared" si="46"/>
        <v>9</v>
      </c>
      <c r="P132" s="19">
        <f t="shared" si="46"/>
        <v>1</v>
      </c>
      <c r="Q132" s="19">
        <f t="shared" si="46"/>
        <v>7</v>
      </c>
      <c r="R132" s="19">
        <f t="shared" si="46"/>
        <v>0</v>
      </c>
      <c r="S132" s="235" t="s">
        <v>161</v>
      </c>
      <c r="T132" s="230" t="s">
        <v>161</v>
      </c>
      <c r="U132" s="19" t="s">
        <v>161</v>
      </c>
      <c r="V132" s="22" t="s">
        <v>161</v>
      </c>
      <c r="W132" s="260" t="s">
        <v>161</v>
      </c>
    </row>
    <row r="133" spans="1:23" ht="15.95" hidden="1" customHeight="1" outlineLevel="1" thickBot="1" x14ac:dyDescent="0.3">
      <c r="A133" s="380"/>
      <c r="B133" s="383"/>
      <c r="C133" s="354">
        <v>40</v>
      </c>
      <c r="D133" s="348" t="s">
        <v>197</v>
      </c>
      <c r="E133" s="69" t="s">
        <v>15</v>
      </c>
      <c r="F133" s="283"/>
      <c r="G133" s="190"/>
      <c r="H133" s="191"/>
      <c r="I133" s="25"/>
      <c r="J133" s="159"/>
      <c r="K133" s="100"/>
      <c r="L133" s="15"/>
      <c r="M133" s="108"/>
      <c r="N133" s="15"/>
      <c r="O133" s="100"/>
      <c r="P133" s="15"/>
      <c r="Q133" s="100"/>
      <c r="R133" s="15"/>
      <c r="S133" s="236"/>
      <c r="T133" s="226"/>
      <c r="U133" s="58"/>
      <c r="V133" s="59"/>
      <c r="W133" s="270"/>
    </row>
    <row r="134" spans="1:23" ht="15.95" hidden="1" customHeight="1" outlineLevel="1" thickBot="1" x14ac:dyDescent="0.3">
      <c r="A134" s="380"/>
      <c r="B134" s="383"/>
      <c r="C134" s="346"/>
      <c r="D134" s="349"/>
      <c r="E134" s="37" t="s">
        <v>16</v>
      </c>
      <c r="F134" s="283">
        <v>1</v>
      </c>
      <c r="G134" s="179"/>
      <c r="H134" s="182">
        <v>1</v>
      </c>
      <c r="I134" s="52">
        <v>1</v>
      </c>
      <c r="J134" s="160"/>
      <c r="K134" s="62"/>
      <c r="L134" s="61"/>
      <c r="M134" s="63">
        <v>1</v>
      </c>
      <c r="N134" s="61"/>
      <c r="O134" s="62">
        <v>1</v>
      </c>
      <c r="P134" s="61">
        <v>1</v>
      </c>
      <c r="Q134" s="62"/>
      <c r="R134" s="61"/>
      <c r="S134" s="237">
        <v>41</v>
      </c>
      <c r="T134" s="238">
        <v>23</v>
      </c>
      <c r="U134" s="64">
        <v>85</v>
      </c>
      <c r="V134" s="65">
        <v>85</v>
      </c>
      <c r="W134" s="271">
        <v>85</v>
      </c>
    </row>
    <row r="135" spans="1:23" ht="15.95" hidden="1" customHeight="1" outlineLevel="1" thickBot="1" x14ac:dyDescent="0.3">
      <c r="A135" s="380"/>
      <c r="B135" s="383"/>
      <c r="C135" s="347"/>
      <c r="D135" s="350"/>
      <c r="E135" s="19" t="s">
        <v>17</v>
      </c>
      <c r="F135" s="19">
        <f>IF(SUM(F133:F134)=SUM(I135:J135),SUM(F133:F134))</f>
        <v>1</v>
      </c>
      <c r="G135" s="19">
        <f t="shared" ref="G135:R135" si="47">SUM(G133:G134)</f>
        <v>0</v>
      </c>
      <c r="H135" s="19">
        <f t="shared" si="47"/>
        <v>1</v>
      </c>
      <c r="I135" s="19">
        <f t="shared" si="47"/>
        <v>1</v>
      </c>
      <c r="J135" s="19">
        <f t="shared" si="47"/>
        <v>0</v>
      </c>
      <c r="K135" s="19">
        <f t="shared" si="47"/>
        <v>0</v>
      </c>
      <c r="L135" s="19">
        <f t="shared" si="47"/>
        <v>0</v>
      </c>
      <c r="M135" s="19">
        <f t="shared" si="47"/>
        <v>1</v>
      </c>
      <c r="N135" s="19">
        <f t="shared" si="47"/>
        <v>0</v>
      </c>
      <c r="O135" s="19">
        <f t="shared" si="47"/>
        <v>1</v>
      </c>
      <c r="P135" s="19">
        <f t="shared" si="47"/>
        <v>1</v>
      </c>
      <c r="Q135" s="19">
        <f t="shared" si="47"/>
        <v>0</v>
      </c>
      <c r="R135" s="19">
        <f t="shared" si="47"/>
        <v>0</v>
      </c>
      <c r="S135" s="235" t="s">
        <v>161</v>
      </c>
      <c r="T135" s="230" t="s">
        <v>161</v>
      </c>
      <c r="U135" s="19" t="s">
        <v>161</v>
      </c>
      <c r="V135" s="22" t="s">
        <v>161</v>
      </c>
      <c r="W135" s="260" t="s">
        <v>161</v>
      </c>
    </row>
    <row r="136" spans="1:23" ht="15.95" hidden="1" customHeight="1" outlineLevel="1" thickBot="1" x14ac:dyDescent="0.3">
      <c r="A136" s="380"/>
      <c r="B136" s="383"/>
      <c r="C136" s="354">
        <v>41</v>
      </c>
      <c r="D136" s="351" t="s">
        <v>30</v>
      </c>
      <c r="E136" s="69" t="s">
        <v>15</v>
      </c>
      <c r="F136" s="283"/>
      <c r="G136" s="190"/>
      <c r="H136" s="191"/>
      <c r="I136" s="25"/>
      <c r="J136" s="159"/>
      <c r="K136" s="100"/>
      <c r="L136" s="15"/>
      <c r="M136" s="108"/>
      <c r="N136" s="15"/>
      <c r="O136" s="100"/>
      <c r="P136" s="15"/>
      <c r="Q136" s="100"/>
      <c r="R136" s="15"/>
      <c r="S136" s="236"/>
      <c r="T136" s="226"/>
      <c r="U136" s="58"/>
      <c r="V136" s="59"/>
      <c r="W136" s="270"/>
    </row>
    <row r="137" spans="1:23" ht="15.95" hidden="1" customHeight="1" outlineLevel="1" thickBot="1" x14ac:dyDescent="0.3">
      <c r="A137" s="380"/>
      <c r="B137" s="383"/>
      <c r="C137" s="346"/>
      <c r="D137" s="352"/>
      <c r="E137" s="37" t="s">
        <v>16</v>
      </c>
      <c r="F137" s="283">
        <v>22</v>
      </c>
      <c r="G137" s="190"/>
      <c r="H137" s="191"/>
      <c r="I137" s="25">
        <v>21</v>
      </c>
      <c r="J137" s="159">
        <v>1</v>
      </c>
      <c r="K137" s="100"/>
      <c r="L137" s="15"/>
      <c r="M137" s="108">
        <v>6</v>
      </c>
      <c r="N137" s="15"/>
      <c r="O137" s="100">
        <v>1</v>
      </c>
      <c r="P137" s="15"/>
      <c r="Q137" s="100">
        <v>1</v>
      </c>
      <c r="R137" s="15">
        <v>2</v>
      </c>
      <c r="S137" s="236">
        <v>34</v>
      </c>
      <c r="T137" s="226">
        <v>14</v>
      </c>
      <c r="U137" s="58">
        <v>20</v>
      </c>
      <c r="V137" s="59">
        <v>70</v>
      </c>
      <c r="W137" s="270">
        <v>50</v>
      </c>
    </row>
    <row r="138" spans="1:23" ht="15.95" hidden="1" customHeight="1" outlineLevel="1" thickBot="1" x14ac:dyDescent="0.3">
      <c r="A138" s="380"/>
      <c r="B138" s="383"/>
      <c r="C138" s="347"/>
      <c r="D138" s="353"/>
      <c r="E138" s="19" t="s">
        <v>17</v>
      </c>
      <c r="F138" s="19">
        <f>IF(SUM(F136:F137)=SUM(I138:J138),SUM(F136:F137))</f>
        <v>22</v>
      </c>
      <c r="G138" s="19">
        <f t="shared" ref="G138:R138" si="48">SUM(G136:G137)</f>
        <v>0</v>
      </c>
      <c r="H138" s="19">
        <f t="shared" si="48"/>
        <v>0</v>
      </c>
      <c r="I138" s="19">
        <f t="shared" si="48"/>
        <v>21</v>
      </c>
      <c r="J138" s="19">
        <f t="shared" si="48"/>
        <v>1</v>
      </c>
      <c r="K138" s="19">
        <f t="shared" si="48"/>
        <v>0</v>
      </c>
      <c r="L138" s="19">
        <f t="shared" si="48"/>
        <v>0</v>
      </c>
      <c r="M138" s="19">
        <f t="shared" si="48"/>
        <v>6</v>
      </c>
      <c r="N138" s="19">
        <f t="shared" si="48"/>
        <v>0</v>
      </c>
      <c r="O138" s="19">
        <f t="shared" si="48"/>
        <v>1</v>
      </c>
      <c r="P138" s="19">
        <f t="shared" si="48"/>
        <v>0</v>
      </c>
      <c r="Q138" s="19">
        <f t="shared" si="48"/>
        <v>1</v>
      </c>
      <c r="R138" s="19">
        <f t="shared" si="48"/>
        <v>2</v>
      </c>
      <c r="S138" s="235" t="s">
        <v>161</v>
      </c>
      <c r="T138" s="230" t="s">
        <v>161</v>
      </c>
      <c r="U138" s="19" t="s">
        <v>161</v>
      </c>
      <c r="V138" s="22" t="s">
        <v>161</v>
      </c>
      <c r="W138" s="260" t="s">
        <v>161</v>
      </c>
    </row>
    <row r="139" spans="1:23" ht="15.95" hidden="1" customHeight="1" outlineLevel="1" thickBot="1" x14ac:dyDescent="0.3">
      <c r="A139" s="380"/>
      <c r="B139" s="385"/>
      <c r="C139" s="354">
        <v>42</v>
      </c>
      <c r="D139" s="387" t="s">
        <v>257</v>
      </c>
      <c r="E139" s="69" t="s">
        <v>15</v>
      </c>
      <c r="F139" s="283"/>
      <c r="G139" s="190"/>
      <c r="H139" s="191"/>
      <c r="I139" s="25"/>
      <c r="J139" s="159"/>
      <c r="K139" s="100"/>
      <c r="L139" s="15"/>
      <c r="M139" s="108"/>
      <c r="N139" s="15"/>
      <c r="O139" s="100"/>
      <c r="P139" s="15"/>
      <c r="Q139" s="100"/>
      <c r="R139" s="15"/>
      <c r="S139" s="245"/>
      <c r="T139" s="246"/>
      <c r="U139" s="107"/>
      <c r="V139" s="123"/>
      <c r="W139" s="274"/>
    </row>
    <row r="140" spans="1:23" ht="15.95" hidden="1" customHeight="1" outlineLevel="1" thickBot="1" x14ac:dyDescent="0.3">
      <c r="A140" s="380"/>
      <c r="B140" s="385"/>
      <c r="C140" s="346"/>
      <c r="D140" s="387"/>
      <c r="E140" s="37" t="s">
        <v>16</v>
      </c>
      <c r="F140" s="283">
        <v>6</v>
      </c>
      <c r="G140" s="179"/>
      <c r="H140" s="182"/>
      <c r="I140" s="52">
        <v>5</v>
      </c>
      <c r="J140" s="160">
        <v>1</v>
      </c>
      <c r="K140" s="62"/>
      <c r="L140" s="61"/>
      <c r="M140" s="63">
        <v>3</v>
      </c>
      <c r="N140" s="61">
        <v>3</v>
      </c>
      <c r="O140" s="62">
        <v>4</v>
      </c>
      <c r="P140" s="61">
        <v>6</v>
      </c>
      <c r="Q140" s="62">
        <v>1</v>
      </c>
      <c r="R140" s="61">
        <v>2</v>
      </c>
      <c r="S140" s="247">
        <v>43</v>
      </c>
      <c r="T140" s="248">
        <v>25</v>
      </c>
      <c r="U140" s="65">
        <v>30</v>
      </c>
      <c r="V140" s="124">
        <v>85</v>
      </c>
      <c r="W140" s="271">
        <v>53</v>
      </c>
    </row>
    <row r="141" spans="1:23" ht="15.95" hidden="1" customHeight="1" outlineLevel="1" thickBot="1" x14ac:dyDescent="0.3">
      <c r="A141" s="380"/>
      <c r="B141" s="385"/>
      <c r="C141" s="347"/>
      <c r="D141" s="387"/>
      <c r="E141" s="19" t="s">
        <v>17</v>
      </c>
      <c r="F141" s="19">
        <f>IF(SUM(F139:F140)=SUM(I141:J141),SUM(F139:F140))</f>
        <v>6</v>
      </c>
      <c r="G141" s="19">
        <f t="shared" ref="G141:R141" si="49">SUM(G139:G140)</f>
        <v>0</v>
      </c>
      <c r="H141" s="19">
        <f t="shared" si="49"/>
        <v>0</v>
      </c>
      <c r="I141" s="19">
        <f t="shared" si="49"/>
        <v>5</v>
      </c>
      <c r="J141" s="19">
        <f t="shared" si="49"/>
        <v>1</v>
      </c>
      <c r="K141" s="19">
        <f t="shared" si="49"/>
        <v>0</v>
      </c>
      <c r="L141" s="19">
        <f t="shared" si="49"/>
        <v>0</v>
      </c>
      <c r="M141" s="19">
        <f t="shared" si="49"/>
        <v>3</v>
      </c>
      <c r="N141" s="19">
        <f t="shared" si="49"/>
        <v>3</v>
      </c>
      <c r="O141" s="19">
        <f t="shared" si="49"/>
        <v>4</v>
      </c>
      <c r="P141" s="19">
        <f t="shared" si="49"/>
        <v>6</v>
      </c>
      <c r="Q141" s="19">
        <f t="shared" si="49"/>
        <v>1</v>
      </c>
      <c r="R141" s="19">
        <f t="shared" si="49"/>
        <v>2</v>
      </c>
      <c r="S141" s="235" t="s">
        <v>161</v>
      </c>
      <c r="T141" s="230" t="s">
        <v>161</v>
      </c>
      <c r="U141" s="19" t="s">
        <v>161</v>
      </c>
      <c r="V141" s="22" t="s">
        <v>161</v>
      </c>
      <c r="W141" s="260" t="s">
        <v>161</v>
      </c>
    </row>
    <row r="142" spans="1:23" ht="15.95" hidden="1" customHeight="1" outlineLevel="1" thickBot="1" x14ac:dyDescent="0.3">
      <c r="A142" s="380"/>
      <c r="B142" s="383"/>
      <c r="C142" s="354">
        <v>43</v>
      </c>
      <c r="D142" s="349" t="s">
        <v>254</v>
      </c>
      <c r="E142" s="69" t="s">
        <v>15</v>
      </c>
      <c r="F142" s="283"/>
      <c r="G142" s="190"/>
      <c r="H142" s="191"/>
      <c r="I142" s="25"/>
      <c r="J142" s="159"/>
      <c r="K142" s="100"/>
      <c r="L142" s="15"/>
      <c r="M142" s="108"/>
      <c r="N142" s="15"/>
      <c r="O142" s="100"/>
      <c r="P142" s="15"/>
      <c r="Q142" s="100"/>
      <c r="R142" s="15"/>
      <c r="S142" s="245"/>
      <c r="T142" s="246"/>
      <c r="U142" s="107"/>
      <c r="V142" s="123"/>
      <c r="W142" s="274"/>
    </row>
    <row r="143" spans="1:23" ht="15.95" hidden="1" customHeight="1" outlineLevel="1" thickBot="1" x14ac:dyDescent="0.3">
      <c r="A143" s="380"/>
      <c r="B143" s="383"/>
      <c r="C143" s="346"/>
      <c r="D143" s="349"/>
      <c r="E143" s="37" t="s">
        <v>16</v>
      </c>
      <c r="F143" s="283">
        <v>5</v>
      </c>
      <c r="G143" s="179"/>
      <c r="H143" s="182"/>
      <c r="I143" s="52">
        <v>3</v>
      </c>
      <c r="J143" s="160">
        <v>2</v>
      </c>
      <c r="K143" s="62"/>
      <c r="L143" s="61"/>
      <c r="M143" s="63">
        <v>5</v>
      </c>
      <c r="N143" s="61">
        <v>3</v>
      </c>
      <c r="O143" s="62">
        <v>5</v>
      </c>
      <c r="P143" s="61">
        <v>3</v>
      </c>
      <c r="Q143" s="62">
        <v>5</v>
      </c>
      <c r="R143" s="61"/>
      <c r="S143" s="247">
        <v>40</v>
      </c>
      <c r="T143" s="248">
        <v>18</v>
      </c>
      <c r="U143" s="65">
        <v>70</v>
      </c>
      <c r="V143" s="124">
        <v>190</v>
      </c>
      <c r="W143" s="271">
        <v>110</v>
      </c>
    </row>
    <row r="144" spans="1:23" ht="15.95" hidden="1" customHeight="1" outlineLevel="1" thickBot="1" x14ac:dyDescent="0.3">
      <c r="A144" s="380"/>
      <c r="B144" s="383"/>
      <c r="C144" s="347"/>
      <c r="D144" s="350"/>
      <c r="E144" s="19" t="s">
        <v>17</v>
      </c>
      <c r="F144" s="19">
        <f>IF(SUM(F142:F143)=SUM(I144:J144),SUM(F142:F143))</f>
        <v>5</v>
      </c>
      <c r="G144" s="19">
        <f t="shared" ref="G144:R144" si="50">SUM(G142:G143)</f>
        <v>0</v>
      </c>
      <c r="H144" s="19">
        <f t="shared" si="50"/>
        <v>0</v>
      </c>
      <c r="I144" s="19">
        <f t="shared" si="50"/>
        <v>3</v>
      </c>
      <c r="J144" s="19">
        <f t="shared" si="50"/>
        <v>2</v>
      </c>
      <c r="K144" s="19">
        <f t="shared" si="50"/>
        <v>0</v>
      </c>
      <c r="L144" s="19">
        <f t="shared" si="50"/>
        <v>0</v>
      </c>
      <c r="M144" s="19">
        <f t="shared" si="50"/>
        <v>5</v>
      </c>
      <c r="N144" s="19">
        <f t="shared" si="50"/>
        <v>3</v>
      </c>
      <c r="O144" s="19">
        <f t="shared" si="50"/>
        <v>5</v>
      </c>
      <c r="P144" s="19">
        <f t="shared" si="50"/>
        <v>3</v>
      </c>
      <c r="Q144" s="19">
        <f t="shared" si="50"/>
        <v>5</v>
      </c>
      <c r="R144" s="19">
        <f t="shared" si="50"/>
        <v>0</v>
      </c>
      <c r="S144" s="235" t="s">
        <v>161</v>
      </c>
      <c r="T144" s="230" t="s">
        <v>161</v>
      </c>
      <c r="U144" s="19" t="s">
        <v>161</v>
      </c>
      <c r="V144" s="22" t="s">
        <v>161</v>
      </c>
      <c r="W144" s="260" t="s">
        <v>161</v>
      </c>
    </row>
    <row r="145" spans="1:23" ht="15.95" hidden="1" customHeight="1" outlineLevel="1" thickBot="1" x14ac:dyDescent="0.3">
      <c r="A145" s="380"/>
      <c r="B145" s="383"/>
      <c r="C145" s="354">
        <v>44</v>
      </c>
      <c r="D145" s="349" t="s">
        <v>238</v>
      </c>
      <c r="E145" s="69" t="s">
        <v>15</v>
      </c>
      <c r="F145" s="283"/>
      <c r="G145" s="190"/>
      <c r="H145" s="191"/>
      <c r="I145" s="25"/>
      <c r="J145" s="159"/>
      <c r="K145" s="100"/>
      <c r="L145" s="15"/>
      <c r="M145" s="108"/>
      <c r="N145" s="15"/>
      <c r="O145" s="100"/>
      <c r="P145" s="15"/>
      <c r="Q145" s="100"/>
      <c r="R145" s="15"/>
      <c r="S145" s="245"/>
      <c r="T145" s="246"/>
      <c r="U145" s="107"/>
      <c r="V145" s="123"/>
      <c r="W145" s="274"/>
    </row>
    <row r="146" spans="1:23" ht="15.95" hidden="1" customHeight="1" outlineLevel="1" thickBot="1" x14ac:dyDescent="0.3">
      <c r="A146" s="380"/>
      <c r="B146" s="383"/>
      <c r="C146" s="346"/>
      <c r="D146" s="349"/>
      <c r="E146" s="37" t="s">
        <v>16</v>
      </c>
      <c r="F146" s="283">
        <v>137</v>
      </c>
      <c r="G146" s="179"/>
      <c r="H146" s="182"/>
      <c r="I146" s="52">
        <v>103</v>
      </c>
      <c r="J146" s="160">
        <v>34</v>
      </c>
      <c r="K146" s="62"/>
      <c r="L146" s="61"/>
      <c r="M146" s="63">
        <v>81</v>
      </c>
      <c r="N146" s="61">
        <v>5</v>
      </c>
      <c r="O146" s="62">
        <v>130</v>
      </c>
      <c r="P146" s="61">
        <v>7</v>
      </c>
      <c r="Q146" s="62">
        <v>56</v>
      </c>
      <c r="R146" s="61"/>
      <c r="S146" s="247">
        <v>42</v>
      </c>
      <c r="T146" s="248">
        <v>20</v>
      </c>
      <c r="U146" s="65">
        <v>5</v>
      </c>
      <c r="V146" s="124">
        <v>175</v>
      </c>
      <c r="W146" s="271">
        <v>81</v>
      </c>
    </row>
    <row r="147" spans="1:23" ht="15.95" hidden="1" customHeight="1" outlineLevel="1" thickBot="1" x14ac:dyDescent="0.3">
      <c r="A147" s="380"/>
      <c r="B147" s="383"/>
      <c r="C147" s="347"/>
      <c r="D147" s="350"/>
      <c r="E147" s="19" t="s">
        <v>17</v>
      </c>
      <c r="F147" s="19">
        <f>IF(SUM(F145:F146)=SUM(I147:J147),SUM(F145:F146))</f>
        <v>137</v>
      </c>
      <c r="G147" s="19">
        <f t="shared" ref="G147:R147" si="51">SUM(G145:G146)</f>
        <v>0</v>
      </c>
      <c r="H147" s="19">
        <f t="shared" si="51"/>
        <v>0</v>
      </c>
      <c r="I147" s="19">
        <f t="shared" si="51"/>
        <v>103</v>
      </c>
      <c r="J147" s="19">
        <f t="shared" si="51"/>
        <v>34</v>
      </c>
      <c r="K147" s="19">
        <f t="shared" si="51"/>
        <v>0</v>
      </c>
      <c r="L147" s="19">
        <f t="shared" si="51"/>
        <v>0</v>
      </c>
      <c r="M147" s="19">
        <f t="shared" si="51"/>
        <v>81</v>
      </c>
      <c r="N147" s="19">
        <f t="shared" si="51"/>
        <v>5</v>
      </c>
      <c r="O147" s="19">
        <f t="shared" si="51"/>
        <v>130</v>
      </c>
      <c r="P147" s="19">
        <f t="shared" si="51"/>
        <v>7</v>
      </c>
      <c r="Q147" s="19">
        <f t="shared" si="51"/>
        <v>56</v>
      </c>
      <c r="R147" s="19">
        <f t="shared" si="51"/>
        <v>0</v>
      </c>
      <c r="S147" s="235" t="s">
        <v>161</v>
      </c>
      <c r="T147" s="230" t="s">
        <v>161</v>
      </c>
      <c r="U147" s="19" t="s">
        <v>161</v>
      </c>
      <c r="V147" s="22" t="s">
        <v>161</v>
      </c>
      <c r="W147" s="260" t="s">
        <v>161</v>
      </c>
    </row>
    <row r="148" spans="1:23" ht="15.95" hidden="1" customHeight="1" outlineLevel="1" thickBot="1" x14ac:dyDescent="0.3">
      <c r="A148" s="380"/>
      <c r="B148" s="383"/>
      <c r="C148" s="354">
        <v>45</v>
      </c>
      <c r="D148" s="349" t="s">
        <v>239</v>
      </c>
      <c r="E148" s="69" t="s">
        <v>15</v>
      </c>
      <c r="F148" s="283"/>
      <c r="G148" s="190"/>
      <c r="H148" s="191"/>
      <c r="I148" s="25"/>
      <c r="J148" s="159"/>
      <c r="K148" s="100"/>
      <c r="L148" s="15"/>
      <c r="M148" s="108"/>
      <c r="N148" s="15"/>
      <c r="O148" s="100"/>
      <c r="P148" s="15"/>
      <c r="Q148" s="100"/>
      <c r="R148" s="15"/>
      <c r="S148" s="245"/>
      <c r="T148" s="246"/>
      <c r="U148" s="107"/>
      <c r="V148" s="123"/>
      <c r="W148" s="274"/>
    </row>
    <row r="149" spans="1:23" ht="15.95" hidden="1" customHeight="1" outlineLevel="1" thickBot="1" x14ac:dyDescent="0.3">
      <c r="A149" s="380"/>
      <c r="B149" s="383"/>
      <c r="C149" s="346"/>
      <c r="D149" s="349"/>
      <c r="E149" s="37" t="s">
        <v>16</v>
      </c>
      <c r="F149" s="283">
        <v>5</v>
      </c>
      <c r="G149" s="179"/>
      <c r="H149" s="182">
        <v>5</v>
      </c>
      <c r="I149" s="52">
        <v>2</v>
      </c>
      <c r="J149" s="160">
        <v>3</v>
      </c>
      <c r="K149" s="62"/>
      <c r="L149" s="61"/>
      <c r="M149" s="63">
        <v>4</v>
      </c>
      <c r="N149" s="61">
        <v>1</v>
      </c>
      <c r="O149" s="62">
        <v>3</v>
      </c>
      <c r="P149" s="61">
        <v>1</v>
      </c>
      <c r="Q149" s="62">
        <v>3</v>
      </c>
      <c r="R149" s="61"/>
      <c r="S149" s="247">
        <v>49</v>
      </c>
      <c r="T149" s="248">
        <v>26</v>
      </c>
      <c r="U149" s="65">
        <v>20</v>
      </c>
      <c r="V149" s="124">
        <v>200</v>
      </c>
      <c r="W149" s="271">
        <v>90</v>
      </c>
    </row>
    <row r="150" spans="1:23" ht="15.95" hidden="1" customHeight="1" outlineLevel="1" thickBot="1" x14ac:dyDescent="0.3">
      <c r="A150" s="380"/>
      <c r="B150" s="383"/>
      <c r="C150" s="347"/>
      <c r="D150" s="350"/>
      <c r="E150" s="19" t="s">
        <v>17</v>
      </c>
      <c r="F150" s="19">
        <f>IF(SUM(F148:F149)=SUM(I150:J150),SUM(F148:F149))</f>
        <v>5</v>
      </c>
      <c r="G150" s="19">
        <f t="shared" ref="G150:R150" si="52">SUM(G148:G149)</f>
        <v>0</v>
      </c>
      <c r="H150" s="19">
        <f t="shared" si="52"/>
        <v>5</v>
      </c>
      <c r="I150" s="19">
        <f t="shared" si="52"/>
        <v>2</v>
      </c>
      <c r="J150" s="19">
        <f t="shared" si="52"/>
        <v>3</v>
      </c>
      <c r="K150" s="19">
        <f t="shared" si="52"/>
        <v>0</v>
      </c>
      <c r="L150" s="19">
        <f t="shared" si="52"/>
        <v>0</v>
      </c>
      <c r="M150" s="19">
        <f t="shared" si="52"/>
        <v>4</v>
      </c>
      <c r="N150" s="19">
        <f t="shared" si="52"/>
        <v>1</v>
      </c>
      <c r="O150" s="19">
        <f t="shared" si="52"/>
        <v>3</v>
      </c>
      <c r="P150" s="19">
        <f t="shared" si="52"/>
        <v>1</v>
      </c>
      <c r="Q150" s="19">
        <f t="shared" si="52"/>
        <v>3</v>
      </c>
      <c r="R150" s="19">
        <f t="shared" si="52"/>
        <v>0</v>
      </c>
      <c r="S150" s="235" t="s">
        <v>161</v>
      </c>
      <c r="T150" s="230" t="s">
        <v>161</v>
      </c>
      <c r="U150" s="19" t="s">
        <v>161</v>
      </c>
      <c r="V150" s="22" t="s">
        <v>161</v>
      </c>
      <c r="W150" s="260" t="s">
        <v>161</v>
      </c>
    </row>
    <row r="151" spans="1:23" ht="15.95" hidden="1" customHeight="1" outlineLevel="1" thickBot="1" x14ac:dyDescent="0.3">
      <c r="A151" s="380"/>
      <c r="B151" s="383"/>
      <c r="C151" s="354">
        <v>46</v>
      </c>
      <c r="D151" s="348" t="s">
        <v>206</v>
      </c>
      <c r="E151" s="69" t="s">
        <v>15</v>
      </c>
      <c r="F151" s="283"/>
      <c r="G151" s="190"/>
      <c r="H151" s="191"/>
      <c r="I151" s="25"/>
      <c r="J151" s="159"/>
      <c r="K151" s="100"/>
      <c r="L151" s="15"/>
      <c r="M151" s="108"/>
      <c r="N151" s="15"/>
      <c r="O151" s="100"/>
      <c r="P151" s="15"/>
      <c r="Q151" s="100"/>
      <c r="R151" s="15"/>
      <c r="S151" s="245"/>
      <c r="T151" s="246"/>
      <c r="U151" s="107"/>
      <c r="V151" s="123"/>
      <c r="W151" s="274"/>
    </row>
    <row r="152" spans="1:23" ht="15.95" hidden="1" customHeight="1" outlineLevel="1" thickBot="1" x14ac:dyDescent="0.3">
      <c r="A152" s="380"/>
      <c r="B152" s="383"/>
      <c r="C152" s="346"/>
      <c r="D152" s="349"/>
      <c r="E152" s="37" t="s">
        <v>16</v>
      </c>
      <c r="F152" s="283"/>
      <c r="G152" s="179"/>
      <c r="H152" s="182"/>
      <c r="I152" s="52"/>
      <c r="J152" s="160"/>
      <c r="K152" s="62"/>
      <c r="L152" s="61"/>
      <c r="M152" s="63"/>
      <c r="N152" s="61"/>
      <c r="O152" s="62"/>
      <c r="P152" s="61"/>
      <c r="Q152" s="62"/>
      <c r="R152" s="61"/>
      <c r="S152" s="247"/>
      <c r="T152" s="248"/>
      <c r="U152" s="65"/>
      <c r="V152" s="124"/>
      <c r="W152" s="271"/>
    </row>
    <row r="153" spans="1:23" ht="15.95" hidden="1" customHeight="1" outlineLevel="1" thickBot="1" x14ac:dyDescent="0.3">
      <c r="A153" s="380"/>
      <c r="B153" s="383"/>
      <c r="C153" s="347"/>
      <c r="D153" s="350"/>
      <c r="E153" s="19" t="s">
        <v>17</v>
      </c>
      <c r="F153" s="19">
        <f>IF(SUM(F151:F152)=SUM(I153:J153),SUM(F151:F152))</f>
        <v>0</v>
      </c>
      <c r="G153" s="19">
        <f t="shared" ref="G153:R153" si="53">SUM(G151:G152)</f>
        <v>0</v>
      </c>
      <c r="H153" s="19">
        <f t="shared" si="53"/>
        <v>0</v>
      </c>
      <c r="I153" s="19">
        <f t="shared" si="53"/>
        <v>0</v>
      </c>
      <c r="J153" s="19">
        <f t="shared" si="53"/>
        <v>0</v>
      </c>
      <c r="K153" s="19">
        <f t="shared" si="53"/>
        <v>0</v>
      </c>
      <c r="L153" s="19">
        <f t="shared" si="53"/>
        <v>0</v>
      </c>
      <c r="M153" s="19">
        <f t="shared" si="53"/>
        <v>0</v>
      </c>
      <c r="N153" s="19">
        <f t="shared" si="53"/>
        <v>0</v>
      </c>
      <c r="O153" s="19">
        <f t="shared" si="53"/>
        <v>0</v>
      </c>
      <c r="P153" s="19">
        <f t="shared" si="53"/>
        <v>0</v>
      </c>
      <c r="Q153" s="19">
        <f t="shared" si="53"/>
        <v>0</v>
      </c>
      <c r="R153" s="19">
        <f t="shared" si="53"/>
        <v>0</v>
      </c>
      <c r="S153" s="235" t="s">
        <v>161</v>
      </c>
      <c r="T153" s="230" t="s">
        <v>161</v>
      </c>
      <c r="U153" s="19" t="s">
        <v>161</v>
      </c>
      <c r="V153" s="22" t="s">
        <v>161</v>
      </c>
      <c r="W153" s="260" t="s">
        <v>161</v>
      </c>
    </row>
    <row r="154" spans="1:23" ht="15.95" customHeight="1" collapsed="1" thickBot="1" x14ac:dyDescent="0.3">
      <c r="A154" s="380"/>
      <c r="B154" s="383"/>
      <c r="C154" s="339" t="s">
        <v>132</v>
      </c>
      <c r="D154" s="340"/>
      <c r="E154" s="48" t="s">
        <v>15</v>
      </c>
      <c r="F154" s="283">
        <f>SUM(I154:J154)</f>
        <v>68</v>
      </c>
      <c r="G154" s="218">
        <f>SUM(G151,G148,G145,G142,G139,G136,G133,G130,G127,G124,G121,G118,G115,G112,G109,G106,G103,G100,G97,G94,G91,G88,G85,G82,G78)</f>
        <v>53</v>
      </c>
      <c r="H154" s="212">
        <f t="shared" ref="H154:R154" si="54">SUM(H151,H148,H145,H142,H139,H136,H133,H130,H127,H124,H121,H118,H115,H112,H109,H106,H103,H100,H97,H94,H91,H88,H85,H82,H78)</f>
        <v>0</v>
      </c>
      <c r="I154" s="305">
        <f t="shared" si="54"/>
        <v>49</v>
      </c>
      <c r="J154" s="305">
        <f t="shared" si="54"/>
        <v>19</v>
      </c>
      <c r="K154" s="305">
        <f t="shared" si="54"/>
        <v>0</v>
      </c>
      <c r="L154" s="305">
        <f t="shared" si="54"/>
        <v>0</v>
      </c>
      <c r="M154" s="108">
        <f t="shared" si="54"/>
        <v>35</v>
      </c>
      <c r="N154" s="305">
        <f t="shared" si="54"/>
        <v>13</v>
      </c>
      <c r="O154" s="305">
        <f t="shared" si="54"/>
        <v>23</v>
      </c>
      <c r="P154" s="305">
        <f t="shared" si="54"/>
        <v>7</v>
      </c>
      <c r="Q154" s="305">
        <f t="shared" si="54"/>
        <v>22</v>
      </c>
      <c r="R154" s="305">
        <f t="shared" si="54"/>
        <v>3</v>
      </c>
      <c r="S154" s="244">
        <f>AVERAGE(S151,S148,S145,S142,S139,S136,S133,S130,S127,S124,S121,S118,S115,S112,S109,S106,S103,S100,S97,S94,S91,S88,S85,S82,S78)</f>
        <v>42</v>
      </c>
      <c r="T154" s="244">
        <f>AVERAGE(T151,T148,T145,T142,T139,T136,T133,T130,T127,T124,T121,T118,T115,T112,T109,T106,T103,T100,T97,T94,T91,T88,T85,T82,T78)</f>
        <v>23</v>
      </c>
      <c r="U154" s="35">
        <f>AVERAGE(U151,U148,U145,U142,U139,U136,U133,U130,U127,U124,U121,U118,U115,U112,U109,U106,U103,U100,U97,U94,U91,U88,U85,U82,U78)</f>
        <v>4</v>
      </c>
      <c r="V154" s="35">
        <f>AVERAGE(V151,V148,V145,V142,V139,V136,V133,V130,V127,V124,V121,V118,V115,V112,V109,V106,V103,V100,V97,V94,V91,V88,V85,V82,V78)</f>
        <v>16</v>
      </c>
      <c r="W154" s="244">
        <f>AVERAGE(W151,W148,W145,W142,W139,W136,W133,W130,W127,W124,W121,W118,W115,W112,W109,W106,W103,W100,W97,W94,W91,W88,W85,W82,W78)</f>
        <v>10</v>
      </c>
    </row>
    <row r="155" spans="1:23" ht="15.95" customHeight="1" thickBot="1" x14ac:dyDescent="0.3">
      <c r="A155" s="380"/>
      <c r="B155" s="383"/>
      <c r="C155" s="341"/>
      <c r="D155" s="342"/>
      <c r="E155" s="46" t="s">
        <v>226</v>
      </c>
      <c r="F155" s="283">
        <f>SUM(I155:J155)</f>
        <v>93</v>
      </c>
      <c r="G155" s="218">
        <f>SUM(G79)</f>
        <v>0</v>
      </c>
      <c r="H155" s="212">
        <f t="shared" ref="H155:R155" si="55">SUM(H79)</f>
        <v>0</v>
      </c>
      <c r="I155" s="305">
        <f t="shared" si="55"/>
        <v>71</v>
      </c>
      <c r="J155" s="305">
        <f t="shared" si="55"/>
        <v>22</v>
      </c>
      <c r="K155" s="305">
        <f t="shared" si="55"/>
        <v>0</v>
      </c>
      <c r="L155" s="305">
        <f t="shared" si="55"/>
        <v>0</v>
      </c>
      <c r="M155" s="108">
        <f t="shared" si="55"/>
        <v>50</v>
      </c>
      <c r="N155" s="305">
        <f t="shared" si="55"/>
        <v>16</v>
      </c>
      <c r="O155" s="305">
        <f t="shared" si="55"/>
        <v>15</v>
      </c>
      <c r="P155" s="305">
        <f t="shared" si="55"/>
        <v>2</v>
      </c>
      <c r="Q155" s="305">
        <f t="shared" si="55"/>
        <v>27</v>
      </c>
      <c r="R155" s="305">
        <f t="shared" si="55"/>
        <v>2</v>
      </c>
      <c r="S155" s="244">
        <f>AVERAGE(S79)</f>
        <v>43</v>
      </c>
      <c r="T155" s="244">
        <f>AVERAGE(T79)</f>
        <v>22</v>
      </c>
      <c r="U155" s="35">
        <f>AVERAGE(U79)</f>
        <v>10</v>
      </c>
      <c r="V155" s="35">
        <f>AVERAGE(V79)</f>
        <v>160</v>
      </c>
      <c r="W155" s="244">
        <f>AVERAGE(W79)</f>
        <v>80</v>
      </c>
    </row>
    <row r="156" spans="1:23" ht="17.25" customHeight="1" thickBot="1" x14ac:dyDescent="0.3">
      <c r="A156" s="380"/>
      <c r="B156" s="383"/>
      <c r="C156" s="341"/>
      <c r="D156" s="342"/>
      <c r="E156" s="46" t="s">
        <v>16</v>
      </c>
      <c r="F156" s="283">
        <f>SUM(I156:J156)</f>
        <v>1300</v>
      </c>
      <c r="G156" s="286">
        <f>SUM(G152,G149,G146,G143,G140,G137,G134,G131,G128,G125,G122,G119,G116,G113,G110,G107,G104,G101,G98,G95,G92,G89,G86,G83,G80)</f>
        <v>19</v>
      </c>
      <c r="H156" s="286">
        <f t="shared" ref="H156:R156" si="56">SUM(H152,H149,H146,H143,H140,H137,H134,H131,H128,H125,H122,H119,H116,H113,H110,H107,H104,H101,H98,H95,H92,H89,H86,H83,H80)</f>
        <v>9</v>
      </c>
      <c r="I156" s="213">
        <f t="shared" si="56"/>
        <v>985</v>
      </c>
      <c r="J156" s="213">
        <f t="shared" si="56"/>
        <v>315</v>
      </c>
      <c r="K156" s="213">
        <f t="shared" si="56"/>
        <v>3</v>
      </c>
      <c r="L156" s="213">
        <f t="shared" si="56"/>
        <v>0</v>
      </c>
      <c r="M156" s="108">
        <f t="shared" si="56"/>
        <v>780</v>
      </c>
      <c r="N156" s="213">
        <f t="shared" si="56"/>
        <v>215</v>
      </c>
      <c r="O156" s="213">
        <f t="shared" si="56"/>
        <v>829</v>
      </c>
      <c r="P156" s="213">
        <f t="shared" si="56"/>
        <v>244</v>
      </c>
      <c r="Q156" s="213">
        <f t="shared" si="56"/>
        <v>487</v>
      </c>
      <c r="R156" s="213">
        <f t="shared" si="56"/>
        <v>37</v>
      </c>
      <c r="S156" s="244">
        <f>AVERAGE(S152,S149,S146,S143,S140,S137,S134,S131,S128,S125,S122,S119,S116,S113,S110,S107,S104,S101,S98,S95,S92,S89,S86,S83,S80)</f>
        <v>40.095238095238095</v>
      </c>
      <c r="T156" s="244">
        <f>AVERAGE(T152,T149,T146,T143,T140,T137,T134,T131,T128,T125,T122,T119,T116,T113,T110,T107,T104,T101,T98,T95,T92,T89,T86,T83,T80)</f>
        <v>19.571428571428573</v>
      </c>
      <c r="U156" s="35">
        <f>AVERAGE(U152,U149,U146,U143,U140,U137,U134,U131,U128,U125,U122,U119,U116,U113,U110,U107,U104,U101,U98,U95,U92,U89,U86,U83,U80)</f>
        <v>22.5</v>
      </c>
      <c r="V156" s="35">
        <f>AVERAGE(V152,V149,V146,V143,V140,V137,V134,V131,V128,V125,V122,V119,V116,V113,V110,V107,V104,V101,V98,V95,V92,V89,V86,V83,V80)</f>
        <v>151.13636363636363</v>
      </c>
      <c r="W156" s="249">
        <f>AVERAGE(W152,W149,W146,W143,W140,W137,W134,W131,W128,W125,W122,W119,W116,W113,W110,W107,W104,W101,W98,W95,W92,W89,W86,W83,W80)</f>
        <v>74.63636363636364</v>
      </c>
    </row>
    <row r="157" spans="1:23" ht="17.25" customHeight="1" thickBot="1" x14ac:dyDescent="0.3">
      <c r="A157" s="381"/>
      <c r="B157" s="384"/>
      <c r="C157" s="343"/>
      <c r="D157" s="344"/>
      <c r="E157" s="115" t="s">
        <v>17</v>
      </c>
      <c r="F157" s="143">
        <f>IF(SUM(F154:F156)=SUM(I157:J157),SUM(F154:F156))</f>
        <v>1461</v>
      </c>
      <c r="G157" s="143">
        <f t="shared" ref="G157:R157" si="57">SUM(G154:G156)</f>
        <v>72</v>
      </c>
      <c r="H157" s="143">
        <f t="shared" si="57"/>
        <v>9</v>
      </c>
      <c r="I157" s="143">
        <f t="shared" si="57"/>
        <v>1105</v>
      </c>
      <c r="J157" s="143">
        <f t="shared" si="57"/>
        <v>356</v>
      </c>
      <c r="K157" s="143">
        <f t="shared" si="57"/>
        <v>3</v>
      </c>
      <c r="L157" s="143">
        <f t="shared" si="57"/>
        <v>0</v>
      </c>
      <c r="M157" s="143">
        <f t="shared" si="57"/>
        <v>865</v>
      </c>
      <c r="N157" s="143">
        <f t="shared" si="57"/>
        <v>244</v>
      </c>
      <c r="O157" s="143">
        <f t="shared" si="57"/>
        <v>867</v>
      </c>
      <c r="P157" s="143">
        <f t="shared" si="57"/>
        <v>253</v>
      </c>
      <c r="Q157" s="143">
        <f t="shared" si="57"/>
        <v>536</v>
      </c>
      <c r="R157" s="143">
        <f t="shared" si="57"/>
        <v>42</v>
      </c>
      <c r="S157" s="116" t="s">
        <v>162</v>
      </c>
      <c r="T157" s="116" t="s">
        <v>162</v>
      </c>
      <c r="U157" s="143" t="s">
        <v>162</v>
      </c>
      <c r="V157" s="143" t="s">
        <v>162</v>
      </c>
      <c r="W157" s="143" t="s">
        <v>162</v>
      </c>
    </row>
    <row r="158" spans="1:23" ht="15.95" hidden="1" customHeight="1" outlineLevel="1" thickBot="1" x14ac:dyDescent="0.3">
      <c r="A158" s="379">
        <v>4</v>
      </c>
      <c r="B158" s="382" t="s">
        <v>38</v>
      </c>
      <c r="C158" s="354"/>
      <c r="D158" s="418" t="s">
        <v>233</v>
      </c>
      <c r="E158" s="14" t="s">
        <v>15</v>
      </c>
      <c r="F158" s="283"/>
      <c r="G158" s="190"/>
      <c r="H158" s="191"/>
      <c r="I158" s="25"/>
      <c r="J158" s="159"/>
      <c r="K158" s="100"/>
      <c r="L158" s="15"/>
      <c r="M158" s="108"/>
      <c r="N158" s="15"/>
      <c r="O158" s="100"/>
      <c r="P158" s="15"/>
      <c r="Q158" s="100"/>
      <c r="R158" s="15"/>
      <c r="S158" s="236"/>
      <c r="T158" s="226"/>
      <c r="U158" s="58"/>
      <c r="V158" s="59"/>
      <c r="W158" s="270"/>
    </row>
    <row r="159" spans="1:23" ht="15.95" hidden="1" customHeight="1" outlineLevel="1" thickBot="1" x14ac:dyDescent="0.3">
      <c r="A159" s="380"/>
      <c r="B159" s="383"/>
      <c r="C159" s="346"/>
      <c r="D159" s="419"/>
      <c r="E159" s="17" t="s">
        <v>16</v>
      </c>
      <c r="F159" s="283"/>
      <c r="G159" s="179"/>
      <c r="H159" s="182"/>
      <c r="I159" s="52"/>
      <c r="J159" s="160"/>
      <c r="K159" s="62"/>
      <c r="L159" s="61"/>
      <c r="M159" s="63"/>
      <c r="N159" s="61"/>
      <c r="O159" s="62"/>
      <c r="P159" s="61"/>
      <c r="Q159" s="62"/>
      <c r="R159" s="61"/>
      <c r="S159" s="237"/>
      <c r="T159" s="238"/>
      <c r="U159" s="64"/>
      <c r="V159" s="65"/>
      <c r="W159" s="271"/>
    </row>
    <row r="160" spans="1:23" ht="15.95" hidden="1" customHeight="1" outlineLevel="1" thickBot="1" x14ac:dyDescent="0.3">
      <c r="A160" s="380"/>
      <c r="B160" s="383"/>
      <c r="C160" s="347"/>
      <c r="D160" s="420"/>
      <c r="E160" s="19" t="s">
        <v>17</v>
      </c>
      <c r="F160" s="19">
        <f>IF(SUM(F158:F159)=SUM(I160:J160),SUM(F158:F159))</f>
        <v>0</v>
      </c>
      <c r="G160" s="19">
        <f t="shared" ref="G160:R160" si="58">SUM(G158:G159)</f>
        <v>0</v>
      </c>
      <c r="H160" s="19">
        <f t="shared" si="58"/>
        <v>0</v>
      </c>
      <c r="I160" s="19">
        <f t="shared" si="58"/>
        <v>0</v>
      </c>
      <c r="J160" s="19">
        <f t="shared" si="58"/>
        <v>0</v>
      </c>
      <c r="K160" s="19">
        <f t="shared" si="58"/>
        <v>0</v>
      </c>
      <c r="L160" s="19">
        <f t="shared" si="58"/>
        <v>0</v>
      </c>
      <c r="M160" s="19">
        <f t="shared" si="58"/>
        <v>0</v>
      </c>
      <c r="N160" s="19">
        <f t="shared" si="58"/>
        <v>0</v>
      </c>
      <c r="O160" s="19">
        <f t="shared" si="58"/>
        <v>0</v>
      </c>
      <c r="P160" s="19">
        <f t="shared" si="58"/>
        <v>0</v>
      </c>
      <c r="Q160" s="19">
        <f t="shared" si="58"/>
        <v>0</v>
      </c>
      <c r="R160" s="19">
        <f t="shared" si="58"/>
        <v>0</v>
      </c>
      <c r="S160" s="235" t="s">
        <v>161</v>
      </c>
      <c r="T160" s="230" t="s">
        <v>161</v>
      </c>
      <c r="U160" s="19" t="s">
        <v>161</v>
      </c>
      <c r="V160" s="22" t="s">
        <v>161</v>
      </c>
      <c r="W160" s="260" t="s">
        <v>161</v>
      </c>
    </row>
    <row r="161" spans="1:23" ht="17.25" hidden="1" customHeight="1" outlineLevel="1" thickBot="1" x14ac:dyDescent="0.3">
      <c r="A161" s="380"/>
      <c r="B161" s="383"/>
      <c r="C161" s="354">
        <v>47</v>
      </c>
      <c r="D161" s="351" t="s">
        <v>39</v>
      </c>
      <c r="E161" s="69" t="s">
        <v>15</v>
      </c>
      <c r="F161" s="283">
        <v>8</v>
      </c>
      <c r="G161" s="190"/>
      <c r="H161" s="191"/>
      <c r="I161" s="25">
        <v>8</v>
      </c>
      <c r="J161" s="159"/>
      <c r="K161" s="100"/>
      <c r="L161" s="15"/>
      <c r="M161" s="108">
        <v>2</v>
      </c>
      <c r="N161" s="15">
        <v>2</v>
      </c>
      <c r="O161" s="100">
        <v>3</v>
      </c>
      <c r="P161" s="15"/>
      <c r="Q161" s="100">
        <v>1</v>
      </c>
      <c r="R161" s="15"/>
      <c r="S161" s="245">
        <v>30</v>
      </c>
      <c r="T161" s="246">
        <v>10</v>
      </c>
      <c r="U161" s="107">
        <v>2</v>
      </c>
      <c r="V161" s="123">
        <v>32</v>
      </c>
      <c r="W161" s="274">
        <v>14</v>
      </c>
    </row>
    <row r="162" spans="1:23" ht="18" hidden="1" customHeight="1" outlineLevel="1" thickBot="1" x14ac:dyDescent="0.3">
      <c r="A162" s="380"/>
      <c r="B162" s="383"/>
      <c r="C162" s="346"/>
      <c r="D162" s="352"/>
      <c r="E162" s="37" t="s">
        <v>16</v>
      </c>
      <c r="F162" s="283">
        <v>114</v>
      </c>
      <c r="G162" s="179"/>
      <c r="H162" s="182">
        <v>2</v>
      </c>
      <c r="I162" s="52">
        <v>91</v>
      </c>
      <c r="J162" s="160">
        <v>23</v>
      </c>
      <c r="K162" s="62"/>
      <c r="L162" s="61"/>
      <c r="M162" s="63">
        <v>75</v>
      </c>
      <c r="N162" s="61">
        <v>55</v>
      </c>
      <c r="O162" s="62">
        <v>58</v>
      </c>
      <c r="P162" s="61">
        <v>14</v>
      </c>
      <c r="Q162" s="62">
        <v>32</v>
      </c>
      <c r="R162" s="61"/>
      <c r="S162" s="247">
        <v>30</v>
      </c>
      <c r="T162" s="248">
        <v>10</v>
      </c>
      <c r="U162" s="65">
        <v>5</v>
      </c>
      <c r="V162" s="124">
        <v>160</v>
      </c>
      <c r="W162" s="271">
        <v>70</v>
      </c>
    </row>
    <row r="163" spans="1:23" ht="20.25" hidden="1" customHeight="1" outlineLevel="1" thickBot="1" x14ac:dyDescent="0.3">
      <c r="A163" s="380"/>
      <c r="B163" s="383"/>
      <c r="C163" s="347"/>
      <c r="D163" s="353"/>
      <c r="E163" s="19" t="s">
        <v>17</v>
      </c>
      <c r="F163" s="19">
        <f>IF(SUM(F161:F162)=SUM(I163:J163),SUM(F161:F162))</f>
        <v>122</v>
      </c>
      <c r="G163" s="19">
        <f t="shared" ref="G163:R163" si="59">SUM(G161:G162)</f>
        <v>0</v>
      </c>
      <c r="H163" s="19">
        <f t="shared" si="59"/>
        <v>2</v>
      </c>
      <c r="I163" s="19">
        <f t="shared" si="59"/>
        <v>99</v>
      </c>
      <c r="J163" s="19">
        <f t="shared" si="59"/>
        <v>23</v>
      </c>
      <c r="K163" s="19">
        <f t="shared" si="59"/>
        <v>0</v>
      </c>
      <c r="L163" s="19">
        <f t="shared" si="59"/>
        <v>0</v>
      </c>
      <c r="M163" s="19">
        <f t="shared" si="59"/>
        <v>77</v>
      </c>
      <c r="N163" s="19">
        <f t="shared" si="59"/>
        <v>57</v>
      </c>
      <c r="O163" s="19">
        <f t="shared" si="59"/>
        <v>61</v>
      </c>
      <c r="P163" s="19">
        <f t="shared" si="59"/>
        <v>14</v>
      </c>
      <c r="Q163" s="19">
        <f t="shared" si="59"/>
        <v>33</v>
      </c>
      <c r="R163" s="19">
        <f t="shared" si="59"/>
        <v>0</v>
      </c>
      <c r="S163" s="235" t="s">
        <v>161</v>
      </c>
      <c r="T163" s="230" t="s">
        <v>161</v>
      </c>
      <c r="U163" s="19" t="s">
        <v>161</v>
      </c>
      <c r="V163" s="22" t="s">
        <v>161</v>
      </c>
      <c r="W163" s="260" t="s">
        <v>161</v>
      </c>
    </row>
    <row r="164" spans="1:23" ht="15.75" hidden="1" customHeight="1" outlineLevel="1" thickBot="1" x14ac:dyDescent="0.3">
      <c r="A164" s="380"/>
      <c r="B164" s="383"/>
      <c r="C164" s="354">
        <v>48</v>
      </c>
      <c r="D164" s="351" t="s">
        <v>40</v>
      </c>
      <c r="E164" s="69" t="s">
        <v>15</v>
      </c>
      <c r="F164" s="283">
        <v>4</v>
      </c>
      <c r="G164" s="190"/>
      <c r="H164" s="191"/>
      <c r="I164" s="25">
        <v>4</v>
      </c>
      <c r="J164" s="159"/>
      <c r="K164" s="100"/>
      <c r="L164" s="15"/>
      <c r="M164" s="108">
        <v>1</v>
      </c>
      <c r="N164" s="15"/>
      <c r="O164" s="100">
        <v>1</v>
      </c>
      <c r="P164" s="15"/>
      <c r="Q164" s="100"/>
      <c r="R164" s="15"/>
      <c r="S164" s="236">
        <v>38</v>
      </c>
      <c r="T164" s="226">
        <v>14</v>
      </c>
      <c r="U164" s="58">
        <v>8</v>
      </c>
      <c r="V164" s="59">
        <v>12</v>
      </c>
      <c r="W164" s="270">
        <v>9</v>
      </c>
    </row>
    <row r="165" spans="1:23" ht="15.75" hidden="1" customHeight="1" outlineLevel="1" thickBot="1" x14ac:dyDescent="0.3">
      <c r="A165" s="380"/>
      <c r="B165" s="383"/>
      <c r="C165" s="346"/>
      <c r="D165" s="352"/>
      <c r="E165" s="37" t="s">
        <v>16</v>
      </c>
      <c r="F165" s="283">
        <v>37</v>
      </c>
      <c r="G165" s="179"/>
      <c r="H165" s="182"/>
      <c r="I165" s="52">
        <v>33</v>
      </c>
      <c r="J165" s="160">
        <v>4</v>
      </c>
      <c r="K165" s="62"/>
      <c r="L165" s="61"/>
      <c r="M165" s="63">
        <v>20</v>
      </c>
      <c r="N165" s="61">
        <v>7</v>
      </c>
      <c r="O165" s="62">
        <v>12</v>
      </c>
      <c r="P165" s="61">
        <v>4</v>
      </c>
      <c r="Q165" s="62">
        <v>10</v>
      </c>
      <c r="R165" s="61"/>
      <c r="S165" s="237">
        <v>36</v>
      </c>
      <c r="T165" s="238">
        <v>17</v>
      </c>
      <c r="U165" s="64">
        <v>10</v>
      </c>
      <c r="V165" s="65">
        <v>160</v>
      </c>
      <c r="W165" s="271">
        <v>73</v>
      </c>
    </row>
    <row r="166" spans="1:23" ht="15" hidden="1" customHeight="1" outlineLevel="1" thickBot="1" x14ac:dyDescent="0.3">
      <c r="A166" s="380"/>
      <c r="B166" s="383"/>
      <c r="C166" s="347"/>
      <c r="D166" s="353"/>
      <c r="E166" s="19" t="s">
        <v>17</v>
      </c>
      <c r="F166" s="19">
        <f>IF(SUM(F164:F165)=SUM(I166:J166),SUM(F164:F165))</f>
        <v>41</v>
      </c>
      <c r="G166" s="19">
        <f t="shared" ref="G166:R166" si="60">SUM(G164:G165)</f>
        <v>0</v>
      </c>
      <c r="H166" s="19">
        <f t="shared" si="60"/>
        <v>0</v>
      </c>
      <c r="I166" s="19">
        <f t="shared" si="60"/>
        <v>37</v>
      </c>
      <c r="J166" s="19">
        <f t="shared" si="60"/>
        <v>4</v>
      </c>
      <c r="K166" s="19">
        <f t="shared" si="60"/>
        <v>0</v>
      </c>
      <c r="L166" s="19">
        <f t="shared" si="60"/>
        <v>0</v>
      </c>
      <c r="M166" s="19">
        <f t="shared" si="60"/>
        <v>21</v>
      </c>
      <c r="N166" s="19">
        <f t="shared" si="60"/>
        <v>7</v>
      </c>
      <c r="O166" s="19">
        <f t="shared" si="60"/>
        <v>13</v>
      </c>
      <c r="P166" s="19">
        <f t="shared" si="60"/>
        <v>4</v>
      </c>
      <c r="Q166" s="19">
        <f t="shared" si="60"/>
        <v>10</v>
      </c>
      <c r="R166" s="19">
        <f t="shared" si="60"/>
        <v>0</v>
      </c>
      <c r="S166" s="235" t="s">
        <v>161</v>
      </c>
      <c r="T166" s="230" t="s">
        <v>161</v>
      </c>
      <c r="U166" s="19" t="s">
        <v>161</v>
      </c>
      <c r="V166" s="22" t="s">
        <v>161</v>
      </c>
      <c r="W166" s="260" t="s">
        <v>161</v>
      </c>
    </row>
    <row r="167" spans="1:23" ht="17.25" hidden="1" customHeight="1" outlineLevel="1" thickBot="1" x14ac:dyDescent="0.3">
      <c r="A167" s="380"/>
      <c r="B167" s="383"/>
      <c r="C167" s="354">
        <v>49</v>
      </c>
      <c r="D167" s="351" t="s">
        <v>41</v>
      </c>
      <c r="E167" s="69" t="s">
        <v>15</v>
      </c>
      <c r="F167" s="283">
        <v>6</v>
      </c>
      <c r="G167" s="190"/>
      <c r="H167" s="191"/>
      <c r="I167" s="25">
        <v>6</v>
      </c>
      <c r="J167" s="159"/>
      <c r="K167" s="100"/>
      <c r="L167" s="15"/>
      <c r="M167" s="108">
        <v>4</v>
      </c>
      <c r="N167" s="15"/>
      <c r="O167" s="100">
        <v>6</v>
      </c>
      <c r="P167" s="15"/>
      <c r="Q167" s="100">
        <v>3</v>
      </c>
      <c r="R167" s="15"/>
      <c r="S167" s="236">
        <v>35</v>
      </c>
      <c r="T167" s="226">
        <v>19</v>
      </c>
      <c r="U167" s="58">
        <v>8</v>
      </c>
      <c r="V167" s="59">
        <v>12</v>
      </c>
      <c r="W167" s="270">
        <v>9</v>
      </c>
    </row>
    <row r="168" spans="1:23" ht="18" hidden="1" customHeight="1" outlineLevel="1" thickBot="1" x14ac:dyDescent="0.3">
      <c r="A168" s="380"/>
      <c r="B168" s="383"/>
      <c r="C168" s="346"/>
      <c r="D168" s="352"/>
      <c r="E168" s="37" t="s">
        <v>16</v>
      </c>
      <c r="F168" s="283">
        <v>69</v>
      </c>
      <c r="G168" s="179"/>
      <c r="H168" s="182"/>
      <c r="I168" s="52">
        <v>52</v>
      </c>
      <c r="J168" s="160">
        <v>17</v>
      </c>
      <c r="K168" s="62"/>
      <c r="L168" s="61"/>
      <c r="M168" s="63">
        <v>33</v>
      </c>
      <c r="N168" s="61">
        <v>6</v>
      </c>
      <c r="O168" s="62">
        <v>33</v>
      </c>
      <c r="P168" s="61">
        <v>9</v>
      </c>
      <c r="Q168" s="62">
        <v>18</v>
      </c>
      <c r="R168" s="61"/>
      <c r="S168" s="237">
        <v>35</v>
      </c>
      <c r="T168" s="238">
        <v>19</v>
      </c>
      <c r="U168" s="64">
        <v>10</v>
      </c>
      <c r="V168" s="65">
        <v>150</v>
      </c>
      <c r="W168" s="271">
        <v>55</v>
      </c>
    </row>
    <row r="169" spans="1:23" ht="17.25" hidden="1" customHeight="1" outlineLevel="1" thickBot="1" x14ac:dyDescent="0.3">
      <c r="A169" s="380"/>
      <c r="B169" s="383"/>
      <c r="C169" s="347"/>
      <c r="D169" s="352"/>
      <c r="E169" s="19" t="s">
        <v>17</v>
      </c>
      <c r="F169" s="19">
        <f>IF(SUM(F167:F168)=SUM(I169:J169),SUM(F167:F168))</f>
        <v>75</v>
      </c>
      <c r="G169" s="19">
        <f t="shared" ref="G169:R169" si="61">SUM(G167:G168)</f>
        <v>0</v>
      </c>
      <c r="H169" s="19">
        <f t="shared" si="61"/>
        <v>0</v>
      </c>
      <c r="I169" s="19">
        <f t="shared" si="61"/>
        <v>58</v>
      </c>
      <c r="J169" s="19">
        <f t="shared" si="61"/>
        <v>17</v>
      </c>
      <c r="K169" s="19">
        <f t="shared" si="61"/>
        <v>0</v>
      </c>
      <c r="L169" s="19">
        <f t="shared" si="61"/>
        <v>0</v>
      </c>
      <c r="M169" s="19">
        <f t="shared" si="61"/>
        <v>37</v>
      </c>
      <c r="N169" s="19">
        <f t="shared" si="61"/>
        <v>6</v>
      </c>
      <c r="O169" s="19">
        <f t="shared" si="61"/>
        <v>39</v>
      </c>
      <c r="P169" s="19">
        <f t="shared" si="61"/>
        <v>9</v>
      </c>
      <c r="Q169" s="19">
        <f t="shared" si="61"/>
        <v>21</v>
      </c>
      <c r="R169" s="19">
        <f t="shared" si="61"/>
        <v>0</v>
      </c>
      <c r="S169" s="235" t="s">
        <v>161</v>
      </c>
      <c r="T169" s="230" t="s">
        <v>161</v>
      </c>
      <c r="U169" s="19" t="s">
        <v>161</v>
      </c>
      <c r="V169" s="22" t="s">
        <v>161</v>
      </c>
      <c r="W169" s="260" t="s">
        <v>161</v>
      </c>
    </row>
    <row r="170" spans="1:23" ht="15.95" hidden="1" customHeight="1" outlineLevel="1" thickBot="1" x14ac:dyDescent="0.3">
      <c r="A170" s="380"/>
      <c r="B170" s="383"/>
      <c r="C170" s="354">
        <v>50</v>
      </c>
      <c r="D170" s="351" t="s">
        <v>126</v>
      </c>
      <c r="E170" s="69" t="s">
        <v>15</v>
      </c>
      <c r="F170" s="283">
        <v>15</v>
      </c>
      <c r="G170" s="190"/>
      <c r="H170" s="191"/>
      <c r="I170" s="25">
        <v>12</v>
      </c>
      <c r="J170" s="159">
        <v>3</v>
      </c>
      <c r="K170" s="100"/>
      <c r="L170" s="15"/>
      <c r="M170" s="108">
        <v>3</v>
      </c>
      <c r="N170" s="15">
        <v>1</v>
      </c>
      <c r="O170" s="100">
        <v>1</v>
      </c>
      <c r="P170" s="15">
        <v>1</v>
      </c>
      <c r="Q170" s="100">
        <v>2</v>
      </c>
      <c r="R170" s="15"/>
      <c r="S170" s="245">
        <v>32.799999999999997</v>
      </c>
      <c r="T170" s="246">
        <v>12.1</v>
      </c>
      <c r="U170" s="107">
        <v>4</v>
      </c>
      <c r="V170" s="123">
        <v>12</v>
      </c>
      <c r="W170" s="274">
        <v>7.5</v>
      </c>
    </row>
    <row r="171" spans="1:23" ht="15.95" hidden="1" customHeight="1" outlineLevel="1" thickBot="1" x14ac:dyDescent="0.3">
      <c r="A171" s="380"/>
      <c r="B171" s="383"/>
      <c r="C171" s="346"/>
      <c r="D171" s="352"/>
      <c r="E171" s="37" t="s">
        <v>16</v>
      </c>
      <c r="F171" s="283">
        <v>64</v>
      </c>
      <c r="G171" s="179"/>
      <c r="H171" s="182"/>
      <c r="I171" s="52">
        <v>55</v>
      </c>
      <c r="J171" s="160">
        <v>9</v>
      </c>
      <c r="K171" s="62"/>
      <c r="L171" s="61"/>
      <c r="M171" s="63">
        <v>27</v>
      </c>
      <c r="N171" s="61">
        <v>5</v>
      </c>
      <c r="O171" s="62">
        <v>9</v>
      </c>
      <c r="P171" s="61">
        <v>3</v>
      </c>
      <c r="Q171" s="62">
        <v>10</v>
      </c>
      <c r="R171" s="61">
        <v>1</v>
      </c>
      <c r="S171" s="247">
        <v>34.200000000000003</v>
      </c>
      <c r="T171" s="248">
        <v>14.8</v>
      </c>
      <c r="U171" s="65">
        <v>25</v>
      </c>
      <c r="V171" s="124">
        <v>160</v>
      </c>
      <c r="W171" s="271">
        <v>84.9</v>
      </c>
    </row>
    <row r="172" spans="1:23" ht="18.75" hidden="1" customHeight="1" outlineLevel="1" thickBot="1" x14ac:dyDescent="0.3">
      <c r="A172" s="380"/>
      <c r="B172" s="383"/>
      <c r="C172" s="347"/>
      <c r="D172" s="352"/>
      <c r="E172" s="19" t="s">
        <v>17</v>
      </c>
      <c r="F172" s="19">
        <f>IF(SUM(F170:F171)=SUM(I172:J172),SUM(F170:F171))</f>
        <v>79</v>
      </c>
      <c r="G172" s="19">
        <f t="shared" ref="G172:R172" si="62">SUM(G170:G171)</f>
        <v>0</v>
      </c>
      <c r="H172" s="19">
        <f t="shared" si="62"/>
        <v>0</v>
      </c>
      <c r="I172" s="19">
        <f t="shared" si="62"/>
        <v>67</v>
      </c>
      <c r="J172" s="19">
        <f t="shared" si="62"/>
        <v>12</v>
      </c>
      <c r="K172" s="19">
        <f t="shared" si="62"/>
        <v>0</v>
      </c>
      <c r="L172" s="19">
        <f t="shared" si="62"/>
        <v>0</v>
      </c>
      <c r="M172" s="63">
        <f t="shared" si="62"/>
        <v>30</v>
      </c>
      <c r="N172" s="19">
        <f t="shared" si="62"/>
        <v>6</v>
      </c>
      <c r="O172" s="19">
        <f t="shared" si="62"/>
        <v>10</v>
      </c>
      <c r="P172" s="19">
        <f t="shared" si="62"/>
        <v>4</v>
      </c>
      <c r="Q172" s="19">
        <f t="shared" si="62"/>
        <v>12</v>
      </c>
      <c r="R172" s="19">
        <f t="shared" si="62"/>
        <v>1</v>
      </c>
      <c r="S172" s="235" t="s">
        <v>161</v>
      </c>
      <c r="T172" s="230" t="s">
        <v>161</v>
      </c>
      <c r="U172" s="19" t="s">
        <v>161</v>
      </c>
      <c r="V172" s="22" t="s">
        <v>161</v>
      </c>
      <c r="W172" s="260" t="s">
        <v>161</v>
      </c>
    </row>
    <row r="173" spans="1:23" ht="15.95" customHeight="1" collapsed="1" thickBot="1" x14ac:dyDescent="0.3">
      <c r="A173" s="380"/>
      <c r="B173" s="383"/>
      <c r="C173" s="339" t="s">
        <v>133</v>
      </c>
      <c r="D173" s="340"/>
      <c r="E173" s="54" t="s">
        <v>15</v>
      </c>
      <c r="F173" s="283">
        <f>SUM(I173:J173)</f>
        <v>33</v>
      </c>
      <c r="G173" s="218">
        <f>G170+G167+G164+G161+G158</f>
        <v>0</v>
      </c>
      <c r="H173" s="212">
        <f t="shared" ref="H173:R174" si="63">H170+H167+H164+H161+H158</f>
        <v>0</v>
      </c>
      <c r="I173" s="305">
        <f t="shared" si="63"/>
        <v>30</v>
      </c>
      <c r="J173" s="305">
        <f t="shared" si="63"/>
        <v>3</v>
      </c>
      <c r="K173" s="305">
        <f t="shared" si="63"/>
        <v>0</v>
      </c>
      <c r="L173" s="305">
        <f t="shared" si="63"/>
        <v>0</v>
      </c>
      <c r="M173" s="63">
        <f t="shared" si="63"/>
        <v>10</v>
      </c>
      <c r="N173" s="305">
        <f t="shared" si="63"/>
        <v>3</v>
      </c>
      <c r="O173" s="305">
        <f t="shared" si="63"/>
        <v>11</v>
      </c>
      <c r="P173" s="305">
        <f t="shared" si="63"/>
        <v>1</v>
      </c>
      <c r="Q173" s="305">
        <f t="shared" si="63"/>
        <v>6</v>
      </c>
      <c r="R173" s="305">
        <f t="shared" si="63"/>
        <v>0</v>
      </c>
      <c r="S173" s="244">
        <f t="shared" ref="S173:W174" si="64">AVERAGE(S170,S167,S164,S161,S158,S158)</f>
        <v>33.950000000000003</v>
      </c>
      <c r="T173" s="244">
        <f t="shared" si="64"/>
        <v>13.775</v>
      </c>
      <c r="U173" s="35">
        <f t="shared" si="64"/>
        <v>5.5</v>
      </c>
      <c r="V173" s="35">
        <f t="shared" si="64"/>
        <v>17</v>
      </c>
      <c r="W173" s="244">
        <f t="shared" si="64"/>
        <v>9.875</v>
      </c>
    </row>
    <row r="174" spans="1:23" ht="18" customHeight="1" thickBot="1" x14ac:dyDescent="0.3">
      <c r="A174" s="380"/>
      <c r="B174" s="383"/>
      <c r="C174" s="341"/>
      <c r="D174" s="342"/>
      <c r="E174" s="46" t="s">
        <v>16</v>
      </c>
      <c r="F174" s="283">
        <f>SUM(I174:J174)</f>
        <v>284</v>
      </c>
      <c r="G174" s="218">
        <f>G171+G168+G165+G162+G159</f>
        <v>0</v>
      </c>
      <c r="H174" s="212">
        <f t="shared" si="63"/>
        <v>2</v>
      </c>
      <c r="I174" s="305">
        <f t="shared" si="63"/>
        <v>231</v>
      </c>
      <c r="J174" s="305">
        <f t="shared" si="63"/>
        <v>53</v>
      </c>
      <c r="K174" s="305">
        <f t="shared" si="63"/>
        <v>0</v>
      </c>
      <c r="L174" s="305">
        <f t="shared" si="63"/>
        <v>0</v>
      </c>
      <c r="M174" s="63">
        <f t="shared" si="63"/>
        <v>155</v>
      </c>
      <c r="N174" s="305">
        <f t="shared" si="63"/>
        <v>73</v>
      </c>
      <c r="O174" s="305">
        <f t="shared" si="63"/>
        <v>112</v>
      </c>
      <c r="P174" s="305">
        <f t="shared" si="63"/>
        <v>30</v>
      </c>
      <c r="Q174" s="305">
        <f t="shared" si="63"/>
        <v>70</v>
      </c>
      <c r="R174" s="305">
        <f t="shared" si="63"/>
        <v>1</v>
      </c>
      <c r="S174" s="244">
        <f t="shared" si="64"/>
        <v>33.799999999999997</v>
      </c>
      <c r="T174" s="244">
        <f t="shared" si="64"/>
        <v>15.2</v>
      </c>
      <c r="U174" s="35">
        <f t="shared" si="64"/>
        <v>12.5</v>
      </c>
      <c r="V174" s="35">
        <f t="shared" si="64"/>
        <v>157.5</v>
      </c>
      <c r="W174" s="244">
        <f t="shared" si="64"/>
        <v>70.724999999999994</v>
      </c>
    </row>
    <row r="175" spans="1:23" ht="18" customHeight="1" thickBot="1" x14ac:dyDescent="0.3">
      <c r="A175" s="381"/>
      <c r="B175" s="384"/>
      <c r="C175" s="343"/>
      <c r="D175" s="344"/>
      <c r="E175" s="115" t="s">
        <v>17</v>
      </c>
      <c r="F175" s="115">
        <f>IF(SUM(F173:F174)=SUM(I175:J175),SUM(F173:F174))</f>
        <v>317</v>
      </c>
      <c r="G175" s="137">
        <f t="shared" ref="G175:R175" si="65">SUM(G173:G174)</f>
        <v>0</v>
      </c>
      <c r="H175" s="137">
        <f t="shared" si="65"/>
        <v>2</v>
      </c>
      <c r="I175" s="137">
        <f t="shared" si="65"/>
        <v>261</v>
      </c>
      <c r="J175" s="137">
        <f t="shared" si="65"/>
        <v>56</v>
      </c>
      <c r="K175" s="137">
        <f t="shared" si="65"/>
        <v>0</v>
      </c>
      <c r="L175" s="137">
        <f t="shared" si="65"/>
        <v>0</v>
      </c>
      <c r="M175" s="137">
        <f t="shared" si="65"/>
        <v>165</v>
      </c>
      <c r="N175" s="137">
        <f t="shared" si="65"/>
        <v>76</v>
      </c>
      <c r="O175" s="137">
        <f t="shared" si="65"/>
        <v>123</v>
      </c>
      <c r="P175" s="137">
        <f t="shared" si="65"/>
        <v>31</v>
      </c>
      <c r="Q175" s="137">
        <f t="shared" si="65"/>
        <v>76</v>
      </c>
      <c r="R175" s="137">
        <f t="shared" si="65"/>
        <v>1</v>
      </c>
      <c r="S175" s="116" t="s">
        <v>162</v>
      </c>
      <c r="T175" s="116" t="s">
        <v>162</v>
      </c>
      <c r="U175" s="116" t="s">
        <v>162</v>
      </c>
      <c r="V175" s="117" t="s">
        <v>162</v>
      </c>
      <c r="W175" s="259" t="s">
        <v>162</v>
      </c>
    </row>
    <row r="176" spans="1:23" ht="17.25" hidden="1" customHeight="1" outlineLevel="1" thickBot="1" x14ac:dyDescent="0.3">
      <c r="A176" s="379">
        <v>5</v>
      </c>
      <c r="B176" s="382" t="s">
        <v>80</v>
      </c>
      <c r="C176" s="354">
        <v>51</v>
      </c>
      <c r="D176" s="360" t="s">
        <v>81</v>
      </c>
      <c r="E176" s="69" t="s">
        <v>15</v>
      </c>
      <c r="F176" s="283">
        <v>43</v>
      </c>
      <c r="G176" s="190">
        <v>39</v>
      </c>
      <c r="H176" s="191"/>
      <c r="I176" s="25">
        <v>38</v>
      </c>
      <c r="J176" s="159">
        <v>5</v>
      </c>
      <c r="K176" s="100"/>
      <c r="L176" s="15"/>
      <c r="M176" s="108">
        <v>18</v>
      </c>
      <c r="N176" s="15">
        <v>21</v>
      </c>
      <c r="O176" s="100">
        <v>39</v>
      </c>
      <c r="P176" s="15">
        <v>12</v>
      </c>
      <c r="Q176" s="100">
        <v>17</v>
      </c>
      <c r="R176" s="15">
        <v>1</v>
      </c>
      <c r="S176" s="232">
        <f>AVERAGE(37,38,39)</f>
        <v>38</v>
      </c>
      <c r="T176" s="232">
        <v>12</v>
      </c>
      <c r="U176" s="297">
        <f>AVERAGE(2,8,6)</f>
        <v>5.333333333333333</v>
      </c>
      <c r="V176" s="298">
        <f>AVERAGE(16,8,16)</f>
        <v>13.333333333333334</v>
      </c>
      <c r="W176" s="270">
        <f>AVERAGE(7.5,8,11.88)</f>
        <v>9.1266666666666669</v>
      </c>
    </row>
    <row r="177" spans="1:23" ht="15.95" hidden="1" customHeight="1" outlineLevel="1" thickBot="1" x14ac:dyDescent="0.3">
      <c r="A177" s="380"/>
      <c r="B177" s="383"/>
      <c r="C177" s="346"/>
      <c r="D177" s="352"/>
      <c r="E177" s="37" t="s">
        <v>16</v>
      </c>
      <c r="F177" s="283">
        <v>81</v>
      </c>
      <c r="G177" s="179"/>
      <c r="H177" s="182"/>
      <c r="I177" s="52">
        <v>71</v>
      </c>
      <c r="J177" s="160">
        <v>10</v>
      </c>
      <c r="K177" s="62"/>
      <c r="L177" s="61"/>
      <c r="M177" s="63">
        <v>49</v>
      </c>
      <c r="N177" s="61">
        <v>55</v>
      </c>
      <c r="O177" s="62">
        <v>64</v>
      </c>
      <c r="P177" s="61">
        <v>23</v>
      </c>
      <c r="Q177" s="62">
        <v>26</v>
      </c>
      <c r="R177" s="61">
        <v>1</v>
      </c>
      <c r="S177" s="237">
        <v>37</v>
      </c>
      <c r="T177" s="238">
        <v>12</v>
      </c>
      <c r="U177" s="299">
        <v>20</v>
      </c>
      <c r="V177" s="300">
        <v>350</v>
      </c>
      <c r="W177" s="271">
        <v>78.8</v>
      </c>
    </row>
    <row r="178" spans="1:23" ht="19.5" hidden="1" customHeight="1" outlineLevel="1" thickBot="1" x14ac:dyDescent="0.3">
      <c r="A178" s="380"/>
      <c r="B178" s="383"/>
      <c r="C178" s="347"/>
      <c r="D178" s="353"/>
      <c r="E178" s="19" t="s">
        <v>17</v>
      </c>
      <c r="F178" s="19">
        <f>IF(SUM(F176:F177)=SUM(I178:J178),SUM(F176:F177))</f>
        <v>124</v>
      </c>
      <c r="G178" s="19">
        <f t="shared" ref="G178:R178" si="66">SUM(G176:G177)</f>
        <v>39</v>
      </c>
      <c r="H178" s="19">
        <f t="shared" si="66"/>
        <v>0</v>
      </c>
      <c r="I178" s="19">
        <f t="shared" si="66"/>
        <v>109</v>
      </c>
      <c r="J178" s="19">
        <f t="shared" si="66"/>
        <v>15</v>
      </c>
      <c r="K178" s="19">
        <f t="shared" si="66"/>
        <v>0</v>
      </c>
      <c r="L178" s="19">
        <f t="shared" si="66"/>
        <v>0</v>
      </c>
      <c r="M178" s="19">
        <f t="shared" si="66"/>
        <v>67</v>
      </c>
      <c r="N178" s="19">
        <f t="shared" si="66"/>
        <v>76</v>
      </c>
      <c r="O178" s="19">
        <f t="shared" si="66"/>
        <v>103</v>
      </c>
      <c r="P178" s="19">
        <f t="shared" si="66"/>
        <v>35</v>
      </c>
      <c r="Q178" s="19">
        <f t="shared" si="66"/>
        <v>43</v>
      </c>
      <c r="R178" s="19">
        <f t="shared" si="66"/>
        <v>2</v>
      </c>
      <c r="S178" s="235" t="s">
        <v>161</v>
      </c>
      <c r="T178" s="230" t="s">
        <v>161</v>
      </c>
      <c r="U178" s="19" t="s">
        <v>161</v>
      </c>
      <c r="V178" s="22" t="s">
        <v>161</v>
      </c>
      <c r="W178" s="260" t="s">
        <v>161</v>
      </c>
    </row>
    <row r="179" spans="1:23" ht="15.95" hidden="1" customHeight="1" outlineLevel="1" thickBot="1" x14ac:dyDescent="0.3">
      <c r="A179" s="380"/>
      <c r="B179" s="383"/>
      <c r="C179" s="354">
        <v>52</v>
      </c>
      <c r="D179" s="351" t="s">
        <v>82</v>
      </c>
      <c r="E179" s="69" t="s">
        <v>15</v>
      </c>
      <c r="F179" s="283">
        <v>2</v>
      </c>
      <c r="G179" s="190"/>
      <c r="H179" s="191"/>
      <c r="I179" s="25">
        <v>2</v>
      </c>
      <c r="J179" s="159"/>
      <c r="K179" s="100"/>
      <c r="L179" s="15"/>
      <c r="M179" s="108"/>
      <c r="N179" s="15"/>
      <c r="O179" s="100">
        <v>2</v>
      </c>
      <c r="P179" s="15"/>
      <c r="Q179" s="100"/>
      <c r="R179" s="15"/>
      <c r="S179" s="236">
        <v>34</v>
      </c>
      <c r="T179" s="226">
        <v>7</v>
      </c>
      <c r="U179" s="58">
        <v>6</v>
      </c>
      <c r="V179" s="59">
        <v>6</v>
      </c>
      <c r="W179" s="270">
        <v>6</v>
      </c>
    </row>
    <row r="180" spans="1:23" ht="15.95" hidden="1" customHeight="1" outlineLevel="1" thickBot="1" x14ac:dyDescent="0.3">
      <c r="A180" s="380"/>
      <c r="B180" s="383"/>
      <c r="C180" s="346"/>
      <c r="D180" s="352"/>
      <c r="E180" s="37" t="s">
        <v>16</v>
      </c>
      <c r="F180" s="283">
        <v>82</v>
      </c>
      <c r="G180" s="179"/>
      <c r="H180" s="182"/>
      <c r="I180" s="52">
        <v>78</v>
      </c>
      <c r="J180" s="160">
        <v>4</v>
      </c>
      <c r="K180" s="62"/>
      <c r="L180" s="61"/>
      <c r="M180" s="63">
        <v>11</v>
      </c>
      <c r="N180" s="61">
        <v>5</v>
      </c>
      <c r="O180" s="62">
        <v>41</v>
      </c>
      <c r="P180" s="61"/>
      <c r="Q180" s="62">
        <v>7</v>
      </c>
      <c r="R180" s="61"/>
      <c r="S180" s="237">
        <v>33</v>
      </c>
      <c r="T180" s="238">
        <v>12</v>
      </c>
      <c r="U180" s="64">
        <v>5</v>
      </c>
      <c r="V180" s="65">
        <v>120</v>
      </c>
      <c r="W180" s="271">
        <v>48</v>
      </c>
    </row>
    <row r="181" spans="1:23" ht="16.5" hidden="1" customHeight="1" outlineLevel="1" thickBot="1" x14ac:dyDescent="0.3">
      <c r="A181" s="380"/>
      <c r="B181" s="383"/>
      <c r="C181" s="347"/>
      <c r="D181" s="353"/>
      <c r="E181" s="19" t="s">
        <v>17</v>
      </c>
      <c r="F181" s="19">
        <f>IF(SUM(F179:F180)=SUM(I181:J181),SUM(F179:F180))</f>
        <v>84</v>
      </c>
      <c r="G181" s="19">
        <f t="shared" ref="G181:R181" si="67">SUM(G179:G180)</f>
        <v>0</v>
      </c>
      <c r="H181" s="19">
        <f t="shared" si="67"/>
        <v>0</v>
      </c>
      <c r="I181" s="19">
        <f t="shared" si="67"/>
        <v>80</v>
      </c>
      <c r="J181" s="19">
        <f t="shared" si="67"/>
        <v>4</v>
      </c>
      <c r="K181" s="19">
        <f t="shared" si="67"/>
        <v>0</v>
      </c>
      <c r="L181" s="19">
        <f t="shared" si="67"/>
        <v>0</v>
      </c>
      <c r="M181" s="19">
        <f t="shared" si="67"/>
        <v>11</v>
      </c>
      <c r="N181" s="19">
        <f t="shared" si="67"/>
        <v>5</v>
      </c>
      <c r="O181" s="19">
        <f t="shared" si="67"/>
        <v>43</v>
      </c>
      <c r="P181" s="19">
        <f t="shared" si="67"/>
        <v>0</v>
      </c>
      <c r="Q181" s="19">
        <f t="shared" si="67"/>
        <v>7</v>
      </c>
      <c r="R181" s="19">
        <f t="shared" si="67"/>
        <v>0</v>
      </c>
      <c r="S181" s="235" t="s">
        <v>161</v>
      </c>
      <c r="T181" s="230" t="s">
        <v>161</v>
      </c>
      <c r="U181" s="19" t="s">
        <v>161</v>
      </c>
      <c r="V181" s="22" t="s">
        <v>161</v>
      </c>
      <c r="W181" s="260" t="s">
        <v>161</v>
      </c>
    </row>
    <row r="182" spans="1:23" ht="15.95" hidden="1" customHeight="1" outlineLevel="1" thickBot="1" x14ac:dyDescent="0.3">
      <c r="A182" s="380"/>
      <c r="B182" s="383"/>
      <c r="C182" s="354">
        <v>53</v>
      </c>
      <c r="D182" s="351" t="s">
        <v>83</v>
      </c>
      <c r="E182" s="69" t="s">
        <v>15</v>
      </c>
      <c r="F182" s="283"/>
      <c r="G182" s="190"/>
      <c r="H182" s="191"/>
      <c r="I182" s="25"/>
      <c r="J182" s="159"/>
      <c r="K182" s="100"/>
      <c r="L182" s="15"/>
      <c r="M182" s="108"/>
      <c r="N182" s="15"/>
      <c r="O182" s="100"/>
      <c r="P182" s="15"/>
      <c r="Q182" s="100"/>
      <c r="R182" s="15"/>
      <c r="S182" s="245"/>
      <c r="T182" s="246"/>
      <c r="U182" s="107"/>
      <c r="V182" s="123"/>
      <c r="W182" s="274"/>
    </row>
    <row r="183" spans="1:23" ht="15.95" hidden="1" customHeight="1" outlineLevel="1" thickBot="1" x14ac:dyDescent="0.3">
      <c r="A183" s="380"/>
      <c r="B183" s="383"/>
      <c r="C183" s="346"/>
      <c r="D183" s="352"/>
      <c r="E183" s="37" t="s">
        <v>16</v>
      </c>
      <c r="F183" s="283">
        <v>39</v>
      </c>
      <c r="G183" s="179"/>
      <c r="H183" s="182"/>
      <c r="I183" s="52">
        <v>34</v>
      </c>
      <c r="J183" s="160">
        <v>5</v>
      </c>
      <c r="K183" s="62"/>
      <c r="L183" s="61"/>
      <c r="M183" s="63">
        <v>8</v>
      </c>
      <c r="N183" s="61">
        <v>4</v>
      </c>
      <c r="O183" s="62">
        <v>23</v>
      </c>
      <c r="P183" s="61">
        <v>2</v>
      </c>
      <c r="Q183" s="62">
        <v>3</v>
      </c>
      <c r="R183" s="61">
        <v>5</v>
      </c>
      <c r="S183" s="247">
        <v>34</v>
      </c>
      <c r="T183" s="248">
        <v>17</v>
      </c>
      <c r="U183" s="65">
        <v>10</v>
      </c>
      <c r="V183" s="124">
        <v>160</v>
      </c>
      <c r="W183" s="271">
        <v>70</v>
      </c>
    </row>
    <row r="184" spans="1:23" ht="15.95" hidden="1" customHeight="1" outlineLevel="1" thickBot="1" x14ac:dyDescent="0.3">
      <c r="A184" s="380"/>
      <c r="B184" s="383"/>
      <c r="C184" s="347"/>
      <c r="D184" s="353"/>
      <c r="E184" s="19" t="s">
        <v>17</v>
      </c>
      <c r="F184" s="19">
        <f>IF(SUM(F182:F183)=SUM(I184:J184),SUM(F182:F183))</f>
        <v>39</v>
      </c>
      <c r="G184" s="19">
        <f t="shared" ref="G184:R184" si="68">SUM(G182:G183)</f>
        <v>0</v>
      </c>
      <c r="H184" s="19">
        <f t="shared" si="68"/>
        <v>0</v>
      </c>
      <c r="I184" s="19">
        <f t="shared" si="68"/>
        <v>34</v>
      </c>
      <c r="J184" s="19">
        <f t="shared" si="68"/>
        <v>5</v>
      </c>
      <c r="K184" s="19">
        <f t="shared" si="68"/>
        <v>0</v>
      </c>
      <c r="L184" s="19">
        <f t="shared" si="68"/>
        <v>0</v>
      </c>
      <c r="M184" s="19">
        <f t="shared" si="68"/>
        <v>8</v>
      </c>
      <c r="N184" s="19">
        <f t="shared" si="68"/>
        <v>4</v>
      </c>
      <c r="O184" s="19">
        <f t="shared" si="68"/>
        <v>23</v>
      </c>
      <c r="P184" s="19">
        <f t="shared" si="68"/>
        <v>2</v>
      </c>
      <c r="Q184" s="19">
        <f t="shared" si="68"/>
        <v>3</v>
      </c>
      <c r="R184" s="19">
        <f t="shared" si="68"/>
        <v>5</v>
      </c>
      <c r="S184" s="235" t="s">
        <v>161</v>
      </c>
      <c r="T184" s="230" t="s">
        <v>161</v>
      </c>
      <c r="U184" s="19" t="s">
        <v>161</v>
      </c>
      <c r="V184" s="22" t="s">
        <v>161</v>
      </c>
      <c r="W184" s="260" t="s">
        <v>161</v>
      </c>
    </row>
    <row r="185" spans="1:23" ht="15.95" hidden="1" customHeight="1" outlineLevel="1" thickBot="1" x14ac:dyDescent="0.3">
      <c r="A185" s="380"/>
      <c r="B185" s="383"/>
      <c r="C185" s="354">
        <v>54</v>
      </c>
      <c r="D185" s="351" t="s">
        <v>84</v>
      </c>
      <c r="E185" s="69" t="s">
        <v>15</v>
      </c>
      <c r="F185" s="283"/>
      <c r="G185" s="190"/>
      <c r="H185" s="191"/>
      <c r="I185" s="25"/>
      <c r="J185" s="159"/>
      <c r="K185" s="100"/>
      <c r="L185" s="15"/>
      <c r="M185" s="108"/>
      <c r="N185" s="15"/>
      <c r="O185" s="100"/>
      <c r="P185" s="15"/>
      <c r="Q185" s="100"/>
      <c r="R185" s="15"/>
      <c r="S185" s="245"/>
      <c r="T185" s="246"/>
      <c r="U185" s="107"/>
      <c r="V185" s="123"/>
      <c r="W185" s="274"/>
    </row>
    <row r="186" spans="1:23" ht="15.95" hidden="1" customHeight="1" outlineLevel="1" thickBot="1" x14ac:dyDescent="0.3">
      <c r="A186" s="380"/>
      <c r="B186" s="383"/>
      <c r="C186" s="346"/>
      <c r="D186" s="352"/>
      <c r="E186" s="37" t="s">
        <v>16</v>
      </c>
      <c r="F186" s="283">
        <v>46</v>
      </c>
      <c r="G186" s="179"/>
      <c r="H186" s="182"/>
      <c r="I186" s="52">
        <v>39</v>
      </c>
      <c r="J186" s="160">
        <v>7</v>
      </c>
      <c r="K186" s="62"/>
      <c r="L186" s="61"/>
      <c r="M186" s="63">
        <v>14</v>
      </c>
      <c r="N186" s="61">
        <v>17</v>
      </c>
      <c r="O186" s="62">
        <v>15</v>
      </c>
      <c r="P186" s="61">
        <v>8</v>
      </c>
      <c r="Q186" s="62">
        <v>4</v>
      </c>
      <c r="R186" s="61"/>
      <c r="S186" s="247">
        <v>38.1</v>
      </c>
      <c r="T186" s="248">
        <v>16.7</v>
      </c>
      <c r="U186" s="65">
        <v>5</v>
      </c>
      <c r="V186" s="124">
        <v>200</v>
      </c>
      <c r="W186" s="271">
        <v>64.3</v>
      </c>
    </row>
    <row r="187" spans="1:23" ht="15.95" hidden="1" customHeight="1" outlineLevel="1" thickBot="1" x14ac:dyDescent="0.3">
      <c r="A187" s="380"/>
      <c r="B187" s="383"/>
      <c r="C187" s="347"/>
      <c r="D187" s="352"/>
      <c r="E187" s="19" t="s">
        <v>17</v>
      </c>
      <c r="F187" s="19">
        <f>IF(SUM(F185:F186)=SUM(I187:J187),SUM(F185:F186))</f>
        <v>46</v>
      </c>
      <c r="G187" s="19">
        <f t="shared" ref="G187:R187" si="69">SUM(G185:G186)</f>
        <v>0</v>
      </c>
      <c r="H187" s="19">
        <f t="shared" si="69"/>
        <v>0</v>
      </c>
      <c r="I187" s="19">
        <f t="shared" si="69"/>
        <v>39</v>
      </c>
      <c r="J187" s="19">
        <f t="shared" si="69"/>
        <v>7</v>
      </c>
      <c r="K187" s="19">
        <f t="shared" si="69"/>
        <v>0</v>
      </c>
      <c r="L187" s="19">
        <f t="shared" si="69"/>
        <v>0</v>
      </c>
      <c r="M187" s="19">
        <f t="shared" si="69"/>
        <v>14</v>
      </c>
      <c r="N187" s="19">
        <f t="shared" si="69"/>
        <v>17</v>
      </c>
      <c r="O187" s="19">
        <f t="shared" si="69"/>
        <v>15</v>
      </c>
      <c r="P187" s="19">
        <f t="shared" si="69"/>
        <v>8</v>
      </c>
      <c r="Q187" s="19">
        <f t="shared" si="69"/>
        <v>4</v>
      </c>
      <c r="R187" s="19">
        <f t="shared" si="69"/>
        <v>0</v>
      </c>
      <c r="S187" s="235" t="s">
        <v>161</v>
      </c>
      <c r="T187" s="230" t="s">
        <v>161</v>
      </c>
      <c r="U187" s="19" t="s">
        <v>161</v>
      </c>
      <c r="V187" s="22" t="s">
        <v>161</v>
      </c>
      <c r="W187" s="260" t="s">
        <v>161</v>
      </c>
    </row>
    <row r="188" spans="1:23" ht="15.95" hidden="1" customHeight="1" outlineLevel="1" thickBot="1" x14ac:dyDescent="0.3">
      <c r="A188" s="380"/>
      <c r="B188" s="383"/>
      <c r="C188" s="354">
        <v>55</v>
      </c>
      <c r="D188" s="351" t="s">
        <v>290</v>
      </c>
      <c r="E188" s="69" t="s">
        <v>15</v>
      </c>
      <c r="F188" s="283"/>
      <c r="G188" s="190"/>
      <c r="H188" s="191"/>
      <c r="I188" s="25"/>
      <c r="J188" s="159"/>
      <c r="K188" s="100"/>
      <c r="L188" s="15"/>
      <c r="M188" s="108"/>
      <c r="N188" s="15"/>
      <c r="O188" s="100"/>
      <c r="P188" s="15"/>
      <c r="Q188" s="100"/>
      <c r="R188" s="15"/>
      <c r="S188" s="245"/>
      <c r="T188" s="246"/>
      <c r="U188" s="107"/>
      <c r="V188" s="123"/>
      <c r="W188" s="274"/>
    </row>
    <row r="189" spans="1:23" ht="15.95" hidden="1" customHeight="1" outlineLevel="1" thickBot="1" x14ac:dyDescent="0.3">
      <c r="A189" s="380"/>
      <c r="B189" s="383"/>
      <c r="C189" s="346"/>
      <c r="D189" s="352"/>
      <c r="E189" s="37" t="s">
        <v>16</v>
      </c>
      <c r="F189" s="283">
        <v>26</v>
      </c>
      <c r="G189" s="179"/>
      <c r="H189" s="182"/>
      <c r="I189" s="52">
        <v>21</v>
      </c>
      <c r="J189" s="160">
        <v>5</v>
      </c>
      <c r="K189" s="62">
        <v>1</v>
      </c>
      <c r="L189" s="61"/>
      <c r="M189" s="63">
        <v>12</v>
      </c>
      <c r="N189" s="61"/>
      <c r="O189" s="62">
        <v>17</v>
      </c>
      <c r="P189" s="61">
        <v>3</v>
      </c>
      <c r="Q189" s="62">
        <v>9</v>
      </c>
      <c r="R189" s="61"/>
      <c r="S189" s="247">
        <v>34</v>
      </c>
      <c r="T189" s="248">
        <v>11</v>
      </c>
      <c r="U189" s="65">
        <v>10</v>
      </c>
      <c r="V189" s="124">
        <v>160</v>
      </c>
      <c r="W189" s="271">
        <v>35</v>
      </c>
    </row>
    <row r="190" spans="1:23" ht="15.95" hidden="1" customHeight="1" outlineLevel="1" thickBot="1" x14ac:dyDescent="0.3">
      <c r="A190" s="380"/>
      <c r="B190" s="383"/>
      <c r="C190" s="347"/>
      <c r="D190" s="352"/>
      <c r="E190" s="19" t="s">
        <v>17</v>
      </c>
      <c r="F190" s="19">
        <f>IF(SUM(F188:F189)=SUM(I190:J190),SUM(F188:F189))</f>
        <v>26</v>
      </c>
      <c r="G190" s="19">
        <f t="shared" ref="G190:R190" si="70">SUM(G188:G189)</f>
        <v>0</v>
      </c>
      <c r="H190" s="19">
        <f t="shared" si="70"/>
        <v>0</v>
      </c>
      <c r="I190" s="19">
        <f t="shared" si="70"/>
        <v>21</v>
      </c>
      <c r="J190" s="19">
        <f t="shared" si="70"/>
        <v>5</v>
      </c>
      <c r="K190" s="19">
        <f t="shared" si="70"/>
        <v>1</v>
      </c>
      <c r="L190" s="19">
        <f t="shared" si="70"/>
        <v>0</v>
      </c>
      <c r="M190" s="19">
        <f t="shared" si="70"/>
        <v>12</v>
      </c>
      <c r="N190" s="19">
        <f t="shared" si="70"/>
        <v>0</v>
      </c>
      <c r="O190" s="19">
        <f t="shared" si="70"/>
        <v>17</v>
      </c>
      <c r="P190" s="19">
        <f t="shared" si="70"/>
        <v>3</v>
      </c>
      <c r="Q190" s="19">
        <f t="shared" si="70"/>
        <v>9</v>
      </c>
      <c r="R190" s="19">
        <f t="shared" si="70"/>
        <v>0</v>
      </c>
      <c r="S190" s="235" t="s">
        <v>161</v>
      </c>
      <c r="T190" s="230" t="s">
        <v>161</v>
      </c>
      <c r="U190" s="19" t="s">
        <v>161</v>
      </c>
      <c r="V190" s="22" t="s">
        <v>161</v>
      </c>
      <c r="W190" s="260" t="s">
        <v>161</v>
      </c>
    </row>
    <row r="191" spans="1:23" ht="15.95" customHeight="1" collapsed="1" thickBot="1" x14ac:dyDescent="0.3">
      <c r="A191" s="380"/>
      <c r="B191" s="383"/>
      <c r="C191" s="364" t="s">
        <v>134</v>
      </c>
      <c r="D191" s="365"/>
      <c r="E191" s="49" t="s">
        <v>15</v>
      </c>
      <c r="F191" s="283">
        <f>SUM(I191:J191)</f>
        <v>45</v>
      </c>
      <c r="G191" s="287">
        <f>G188+G185+G182+G179+G176</f>
        <v>39</v>
      </c>
      <c r="H191" s="287">
        <f t="shared" ref="H191:R192" si="71">H188+H185+H182+H179+H176</f>
        <v>0</v>
      </c>
      <c r="I191" s="149">
        <f t="shared" si="71"/>
        <v>40</v>
      </c>
      <c r="J191" s="149">
        <f t="shared" si="71"/>
        <v>5</v>
      </c>
      <c r="K191" s="149">
        <f t="shared" si="71"/>
        <v>0</v>
      </c>
      <c r="L191" s="149">
        <f t="shared" si="71"/>
        <v>0</v>
      </c>
      <c r="M191" s="63">
        <f t="shared" si="71"/>
        <v>18</v>
      </c>
      <c r="N191" s="149">
        <f t="shared" si="71"/>
        <v>21</v>
      </c>
      <c r="O191" s="149">
        <f t="shared" si="71"/>
        <v>41</v>
      </c>
      <c r="P191" s="149">
        <f t="shared" si="71"/>
        <v>12</v>
      </c>
      <c r="Q191" s="149">
        <f t="shared" si="71"/>
        <v>17</v>
      </c>
      <c r="R191" s="149">
        <f t="shared" si="71"/>
        <v>1</v>
      </c>
      <c r="S191" s="244">
        <f t="shared" ref="S191:W192" si="72">AVERAGE(S188,S185,S182,S179,S176)</f>
        <v>36</v>
      </c>
      <c r="T191" s="244">
        <f t="shared" si="72"/>
        <v>9.5</v>
      </c>
      <c r="U191" s="35">
        <f t="shared" si="72"/>
        <v>5.6666666666666661</v>
      </c>
      <c r="V191" s="35">
        <f t="shared" si="72"/>
        <v>9.6666666666666679</v>
      </c>
      <c r="W191" s="244">
        <f t="shared" si="72"/>
        <v>7.5633333333333335</v>
      </c>
    </row>
    <row r="192" spans="1:23" ht="15.75" customHeight="1" thickBot="1" x14ac:dyDescent="0.3">
      <c r="A192" s="380"/>
      <c r="B192" s="383"/>
      <c r="C192" s="366"/>
      <c r="D192" s="367"/>
      <c r="E192" s="49" t="s">
        <v>16</v>
      </c>
      <c r="F192" s="283">
        <f>SUM(I192:J192)</f>
        <v>274</v>
      </c>
      <c r="G192" s="287">
        <f>G189+G186+G183+G180+G177</f>
        <v>0</v>
      </c>
      <c r="H192" s="287">
        <f t="shared" si="71"/>
        <v>0</v>
      </c>
      <c r="I192" s="149">
        <f t="shared" si="71"/>
        <v>243</v>
      </c>
      <c r="J192" s="149">
        <f t="shared" si="71"/>
        <v>31</v>
      </c>
      <c r="K192" s="149">
        <f t="shared" si="71"/>
        <v>1</v>
      </c>
      <c r="L192" s="149">
        <f t="shared" si="71"/>
        <v>0</v>
      </c>
      <c r="M192" s="63">
        <f t="shared" si="71"/>
        <v>94</v>
      </c>
      <c r="N192" s="149">
        <f t="shared" si="71"/>
        <v>81</v>
      </c>
      <c r="O192" s="149">
        <f t="shared" si="71"/>
        <v>160</v>
      </c>
      <c r="P192" s="149">
        <f t="shared" si="71"/>
        <v>36</v>
      </c>
      <c r="Q192" s="149">
        <f t="shared" si="71"/>
        <v>49</v>
      </c>
      <c r="R192" s="149">
        <f t="shared" si="71"/>
        <v>6</v>
      </c>
      <c r="S192" s="244">
        <f t="shared" si="72"/>
        <v>35.22</v>
      </c>
      <c r="T192" s="244">
        <f t="shared" si="72"/>
        <v>13.74</v>
      </c>
      <c r="U192" s="35">
        <f t="shared" si="72"/>
        <v>10</v>
      </c>
      <c r="V192" s="35">
        <f t="shared" si="72"/>
        <v>198</v>
      </c>
      <c r="W192" s="244">
        <f t="shared" si="72"/>
        <v>59.220000000000006</v>
      </c>
    </row>
    <row r="193" spans="1:23" ht="16.5" customHeight="1" thickBot="1" x14ac:dyDescent="0.3">
      <c r="A193" s="381"/>
      <c r="B193" s="384"/>
      <c r="C193" s="368"/>
      <c r="D193" s="369"/>
      <c r="E193" s="115" t="s">
        <v>17</v>
      </c>
      <c r="F193" s="115">
        <f>IF(SUM(F191:F192)=SUM(I193:J193),SUM(F191:F192))</f>
        <v>319</v>
      </c>
      <c r="G193" s="137">
        <f t="shared" ref="G193:R193" si="73">SUM(G191:G192)</f>
        <v>39</v>
      </c>
      <c r="H193" s="137">
        <f t="shared" si="73"/>
        <v>0</v>
      </c>
      <c r="I193" s="137">
        <f t="shared" si="73"/>
        <v>283</v>
      </c>
      <c r="J193" s="137">
        <f t="shared" si="73"/>
        <v>36</v>
      </c>
      <c r="K193" s="137">
        <f t="shared" si="73"/>
        <v>1</v>
      </c>
      <c r="L193" s="137">
        <f t="shared" si="73"/>
        <v>0</v>
      </c>
      <c r="M193" s="137">
        <f t="shared" si="73"/>
        <v>112</v>
      </c>
      <c r="N193" s="137">
        <f t="shared" si="73"/>
        <v>102</v>
      </c>
      <c r="O193" s="137">
        <f t="shared" si="73"/>
        <v>201</v>
      </c>
      <c r="P193" s="137">
        <f t="shared" si="73"/>
        <v>48</v>
      </c>
      <c r="Q193" s="137">
        <f t="shared" si="73"/>
        <v>66</v>
      </c>
      <c r="R193" s="137">
        <f t="shared" si="73"/>
        <v>7</v>
      </c>
      <c r="S193" s="116" t="s">
        <v>162</v>
      </c>
      <c r="T193" s="116" t="s">
        <v>162</v>
      </c>
      <c r="U193" s="116" t="s">
        <v>162</v>
      </c>
      <c r="V193" s="117" t="s">
        <v>162</v>
      </c>
      <c r="W193" s="259" t="s">
        <v>162</v>
      </c>
    </row>
    <row r="194" spans="1:23" ht="15.95" hidden="1" customHeight="1" outlineLevel="1" thickBot="1" x14ac:dyDescent="0.3">
      <c r="A194" s="379">
        <v>6</v>
      </c>
      <c r="B194" s="382" t="s">
        <v>118</v>
      </c>
      <c r="C194" s="345">
        <v>56</v>
      </c>
      <c r="D194" s="360" t="s">
        <v>119</v>
      </c>
      <c r="E194" s="75" t="s">
        <v>15</v>
      </c>
      <c r="F194" s="283">
        <v>11</v>
      </c>
      <c r="G194" s="190"/>
      <c r="H194" s="191"/>
      <c r="I194" s="25">
        <v>9</v>
      </c>
      <c r="J194" s="159">
        <v>2</v>
      </c>
      <c r="K194" s="100"/>
      <c r="L194" s="15"/>
      <c r="M194" s="108">
        <v>1</v>
      </c>
      <c r="N194" s="15">
        <v>1</v>
      </c>
      <c r="O194" s="100">
        <v>11</v>
      </c>
      <c r="P194" s="15"/>
      <c r="Q194" s="100">
        <v>1</v>
      </c>
      <c r="R194" s="15"/>
      <c r="S194" s="236">
        <v>36</v>
      </c>
      <c r="T194" s="226">
        <v>8</v>
      </c>
      <c r="U194" s="58">
        <v>2</v>
      </c>
      <c r="V194" s="59">
        <v>16</v>
      </c>
      <c r="W194" s="270">
        <v>7</v>
      </c>
    </row>
    <row r="195" spans="1:23" ht="15.95" hidden="1" customHeight="1" outlineLevel="1" thickBot="1" x14ac:dyDescent="0.3">
      <c r="A195" s="380"/>
      <c r="B195" s="383"/>
      <c r="C195" s="346"/>
      <c r="D195" s="352"/>
      <c r="E195" s="37" t="s">
        <v>16</v>
      </c>
      <c r="F195" s="283">
        <v>23</v>
      </c>
      <c r="G195" s="179"/>
      <c r="H195" s="182"/>
      <c r="I195" s="52">
        <v>19</v>
      </c>
      <c r="J195" s="160">
        <v>4</v>
      </c>
      <c r="K195" s="62"/>
      <c r="L195" s="61"/>
      <c r="M195" s="63">
        <v>1</v>
      </c>
      <c r="N195" s="61">
        <v>3</v>
      </c>
      <c r="O195" s="62">
        <v>22</v>
      </c>
      <c r="P195" s="61"/>
      <c r="Q195" s="62"/>
      <c r="R195" s="61">
        <v>1</v>
      </c>
      <c r="S195" s="237">
        <v>37</v>
      </c>
      <c r="T195" s="238">
        <v>9</v>
      </c>
      <c r="U195" s="64">
        <v>5</v>
      </c>
      <c r="V195" s="65">
        <v>150</v>
      </c>
      <c r="W195" s="271">
        <v>66</v>
      </c>
    </row>
    <row r="196" spans="1:23" ht="18.75" hidden="1" customHeight="1" outlineLevel="1" thickBot="1" x14ac:dyDescent="0.3">
      <c r="A196" s="380"/>
      <c r="B196" s="383"/>
      <c r="C196" s="347"/>
      <c r="D196" s="353"/>
      <c r="E196" s="19" t="s">
        <v>17</v>
      </c>
      <c r="F196" s="19">
        <f>IF(SUM(F194:F195)=SUM(I196:J196),SUM(F194:F195))</f>
        <v>34</v>
      </c>
      <c r="G196" s="19">
        <f t="shared" ref="G196:R196" si="74">SUM(G194:G195)</f>
        <v>0</v>
      </c>
      <c r="H196" s="19">
        <f t="shared" si="74"/>
        <v>0</v>
      </c>
      <c r="I196" s="19">
        <f t="shared" si="74"/>
        <v>28</v>
      </c>
      <c r="J196" s="19">
        <f t="shared" si="74"/>
        <v>6</v>
      </c>
      <c r="K196" s="19">
        <f t="shared" si="74"/>
        <v>0</v>
      </c>
      <c r="L196" s="19">
        <f t="shared" si="74"/>
        <v>0</v>
      </c>
      <c r="M196" s="19">
        <f t="shared" si="74"/>
        <v>2</v>
      </c>
      <c r="N196" s="19">
        <f t="shared" si="74"/>
        <v>4</v>
      </c>
      <c r="O196" s="19">
        <f t="shared" si="74"/>
        <v>33</v>
      </c>
      <c r="P196" s="19">
        <f t="shared" si="74"/>
        <v>0</v>
      </c>
      <c r="Q196" s="19">
        <f t="shared" si="74"/>
        <v>1</v>
      </c>
      <c r="R196" s="19">
        <f t="shared" si="74"/>
        <v>1</v>
      </c>
      <c r="S196" s="235" t="s">
        <v>161</v>
      </c>
      <c r="T196" s="230" t="s">
        <v>161</v>
      </c>
      <c r="U196" s="19" t="s">
        <v>161</v>
      </c>
      <c r="V196" s="22" t="s">
        <v>161</v>
      </c>
      <c r="W196" s="260" t="s">
        <v>161</v>
      </c>
    </row>
    <row r="197" spans="1:23" ht="18" hidden="1" customHeight="1" outlineLevel="1" thickBot="1" x14ac:dyDescent="0.3">
      <c r="A197" s="380"/>
      <c r="B197" s="383"/>
      <c r="C197" s="345">
        <v>57</v>
      </c>
      <c r="D197" s="348" t="s">
        <v>202</v>
      </c>
      <c r="E197" s="69" t="s">
        <v>15</v>
      </c>
      <c r="F197" s="283"/>
      <c r="G197" s="190"/>
      <c r="H197" s="191"/>
      <c r="I197" s="25"/>
      <c r="J197" s="159"/>
      <c r="K197" s="100"/>
      <c r="L197" s="15"/>
      <c r="M197" s="108"/>
      <c r="N197" s="15"/>
      <c r="O197" s="100"/>
      <c r="P197" s="15"/>
      <c r="Q197" s="100"/>
      <c r="R197" s="15"/>
      <c r="S197" s="236"/>
      <c r="T197" s="226"/>
      <c r="U197" s="58"/>
      <c r="V197" s="59"/>
      <c r="W197" s="270"/>
    </row>
    <row r="198" spans="1:23" ht="18.75" hidden="1" customHeight="1" outlineLevel="1" thickBot="1" x14ac:dyDescent="0.3">
      <c r="A198" s="380"/>
      <c r="B198" s="383"/>
      <c r="C198" s="346"/>
      <c r="D198" s="413"/>
      <c r="E198" s="37" t="s">
        <v>16</v>
      </c>
      <c r="F198" s="283">
        <v>1</v>
      </c>
      <c r="G198" s="179"/>
      <c r="H198" s="182"/>
      <c r="I198" s="52"/>
      <c r="J198" s="160">
        <v>1</v>
      </c>
      <c r="K198" s="62"/>
      <c r="L198" s="61"/>
      <c r="M198" s="63"/>
      <c r="N198" s="61"/>
      <c r="O198" s="62"/>
      <c r="P198" s="61"/>
      <c r="Q198" s="62"/>
      <c r="R198" s="61"/>
      <c r="S198" s="237">
        <v>56</v>
      </c>
      <c r="T198" s="238">
        <v>8</v>
      </c>
      <c r="U198" s="64">
        <v>45</v>
      </c>
      <c r="V198" s="65">
        <v>45</v>
      </c>
      <c r="W198" s="271">
        <v>45</v>
      </c>
    </row>
    <row r="199" spans="1:23" ht="18.75" hidden="1" customHeight="1" outlineLevel="1" thickBot="1" x14ac:dyDescent="0.3">
      <c r="A199" s="380"/>
      <c r="B199" s="383"/>
      <c r="C199" s="347"/>
      <c r="D199" s="414"/>
      <c r="E199" s="19" t="s">
        <v>17</v>
      </c>
      <c r="F199" s="19">
        <f>IF(SUM(F197:F198)=SUM(I199:J199),SUM(F197:F198))</f>
        <v>1</v>
      </c>
      <c r="G199" s="19"/>
      <c r="H199" s="19">
        <f t="shared" ref="H199:R199" si="75">SUM(H197:H198)</f>
        <v>0</v>
      </c>
      <c r="I199" s="19">
        <f t="shared" si="75"/>
        <v>0</v>
      </c>
      <c r="J199" s="19">
        <f t="shared" si="75"/>
        <v>1</v>
      </c>
      <c r="K199" s="19">
        <f t="shared" si="75"/>
        <v>0</v>
      </c>
      <c r="L199" s="19">
        <f t="shared" si="75"/>
        <v>0</v>
      </c>
      <c r="M199" s="19">
        <f t="shared" si="75"/>
        <v>0</v>
      </c>
      <c r="N199" s="19">
        <f t="shared" si="75"/>
        <v>0</v>
      </c>
      <c r="O199" s="19">
        <f t="shared" si="75"/>
        <v>0</v>
      </c>
      <c r="P199" s="19">
        <f t="shared" si="75"/>
        <v>0</v>
      </c>
      <c r="Q199" s="19">
        <f t="shared" si="75"/>
        <v>0</v>
      </c>
      <c r="R199" s="19">
        <f t="shared" si="75"/>
        <v>0</v>
      </c>
      <c r="S199" s="235" t="s">
        <v>161</v>
      </c>
      <c r="T199" s="230" t="s">
        <v>161</v>
      </c>
      <c r="U199" s="19" t="s">
        <v>161</v>
      </c>
      <c r="V199" s="22" t="s">
        <v>161</v>
      </c>
      <c r="W199" s="260" t="s">
        <v>161</v>
      </c>
    </row>
    <row r="200" spans="1:23" ht="15.95" customHeight="1" collapsed="1" thickBot="1" x14ac:dyDescent="0.3">
      <c r="A200" s="380"/>
      <c r="B200" s="385"/>
      <c r="C200" s="364" t="s">
        <v>203</v>
      </c>
      <c r="D200" s="365"/>
      <c r="E200" s="54" t="s">
        <v>15</v>
      </c>
      <c r="F200" s="283">
        <f>SUM(F197,F194)</f>
        <v>11</v>
      </c>
      <c r="G200" s="212">
        <f t="shared" ref="G200:R201" si="76">SUM(G197,G194)</f>
        <v>0</v>
      </c>
      <c r="H200" s="212">
        <f t="shared" si="76"/>
        <v>0</v>
      </c>
      <c r="I200" s="305">
        <f t="shared" si="76"/>
        <v>9</v>
      </c>
      <c r="J200" s="305">
        <f t="shared" si="76"/>
        <v>2</v>
      </c>
      <c r="K200" s="305">
        <f t="shared" si="76"/>
        <v>0</v>
      </c>
      <c r="L200" s="305">
        <f t="shared" si="76"/>
        <v>0</v>
      </c>
      <c r="M200" s="63">
        <f t="shared" si="76"/>
        <v>1</v>
      </c>
      <c r="N200" s="305">
        <f t="shared" si="76"/>
        <v>1</v>
      </c>
      <c r="O200" s="305">
        <f t="shared" si="76"/>
        <v>11</v>
      </c>
      <c r="P200" s="305">
        <f t="shared" si="76"/>
        <v>0</v>
      </c>
      <c r="Q200" s="305">
        <f t="shared" si="76"/>
        <v>1</v>
      </c>
      <c r="R200" s="305">
        <f t="shared" si="76"/>
        <v>0</v>
      </c>
      <c r="S200" s="244">
        <f t="shared" ref="S200:W201" si="77">AVERAGE(S197,S194)</f>
        <v>36</v>
      </c>
      <c r="T200" s="244">
        <f t="shared" si="77"/>
        <v>8</v>
      </c>
      <c r="U200" s="150">
        <f t="shared" si="77"/>
        <v>2</v>
      </c>
      <c r="V200" s="150">
        <f t="shared" si="77"/>
        <v>16</v>
      </c>
      <c r="W200" s="250">
        <f t="shared" si="77"/>
        <v>7</v>
      </c>
    </row>
    <row r="201" spans="1:23" ht="15.75" customHeight="1" thickBot="1" x14ac:dyDescent="0.3">
      <c r="A201" s="380"/>
      <c r="B201" s="385"/>
      <c r="C201" s="366"/>
      <c r="D201" s="367"/>
      <c r="E201" s="46" t="s">
        <v>16</v>
      </c>
      <c r="F201" s="283">
        <f>SUM(F198,F195)</f>
        <v>24</v>
      </c>
      <c r="G201" s="212">
        <f t="shared" si="76"/>
        <v>0</v>
      </c>
      <c r="H201" s="212">
        <f t="shared" si="76"/>
        <v>0</v>
      </c>
      <c r="I201" s="305">
        <f t="shared" si="76"/>
        <v>19</v>
      </c>
      <c r="J201" s="305">
        <f t="shared" si="76"/>
        <v>5</v>
      </c>
      <c r="K201" s="305">
        <f t="shared" si="76"/>
        <v>0</v>
      </c>
      <c r="L201" s="305">
        <f t="shared" si="76"/>
        <v>0</v>
      </c>
      <c r="M201" s="63">
        <f t="shared" si="76"/>
        <v>1</v>
      </c>
      <c r="N201" s="305">
        <f t="shared" si="76"/>
        <v>3</v>
      </c>
      <c r="O201" s="305">
        <f t="shared" si="76"/>
        <v>22</v>
      </c>
      <c r="P201" s="305">
        <f t="shared" si="76"/>
        <v>0</v>
      </c>
      <c r="Q201" s="305">
        <f t="shared" si="76"/>
        <v>0</v>
      </c>
      <c r="R201" s="305">
        <f t="shared" si="76"/>
        <v>1</v>
      </c>
      <c r="S201" s="244">
        <f t="shared" si="77"/>
        <v>46.5</v>
      </c>
      <c r="T201" s="244">
        <f t="shared" si="77"/>
        <v>8.5</v>
      </c>
      <c r="U201" s="150">
        <f t="shared" si="77"/>
        <v>25</v>
      </c>
      <c r="V201" s="150">
        <f t="shared" si="77"/>
        <v>97.5</v>
      </c>
      <c r="W201" s="250">
        <f t="shared" si="77"/>
        <v>55.5</v>
      </c>
    </row>
    <row r="202" spans="1:23" ht="15.95" customHeight="1" thickBot="1" x14ac:dyDescent="0.3">
      <c r="A202" s="381"/>
      <c r="B202" s="386"/>
      <c r="C202" s="368"/>
      <c r="D202" s="369"/>
      <c r="E202" s="115" t="s">
        <v>17</v>
      </c>
      <c r="F202" s="115">
        <f>IF(SUM(F200:F201)=SUM(I202:J202),SUM(F200:F201))</f>
        <v>35</v>
      </c>
      <c r="G202" s="137">
        <f t="shared" ref="G202:R202" si="78">SUM(G200:G201)</f>
        <v>0</v>
      </c>
      <c r="H202" s="137">
        <f t="shared" si="78"/>
        <v>0</v>
      </c>
      <c r="I202" s="137">
        <f t="shared" si="78"/>
        <v>28</v>
      </c>
      <c r="J202" s="137">
        <f t="shared" si="78"/>
        <v>7</v>
      </c>
      <c r="K202" s="137">
        <f t="shared" si="78"/>
        <v>0</v>
      </c>
      <c r="L202" s="137">
        <f t="shared" si="78"/>
        <v>0</v>
      </c>
      <c r="M202" s="137">
        <f t="shared" si="78"/>
        <v>2</v>
      </c>
      <c r="N202" s="137">
        <f t="shared" si="78"/>
        <v>4</v>
      </c>
      <c r="O202" s="137">
        <f t="shared" si="78"/>
        <v>33</v>
      </c>
      <c r="P202" s="137">
        <f t="shared" si="78"/>
        <v>0</v>
      </c>
      <c r="Q202" s="137">
        <f t="shared" si="78"/>
        <v>1</v>
      </c>
      <c r="R202" s="137">
        <f t="shared" si="78"/>
        <v>1</v>
      </c>
      <c r="S202" s="116" t="s">
        <v>162</v>
      </c>
      <c r="T202" s="116" t="s">
        <v>162</v>
      </c>
      <c r="U202" s="116" t="s">
        <v>162</v>
      </c>
      <c r="V202" s="117" t="s">
        <v>162</v>
      </c>
      <c r="W202" s="259" t="s">
        <v>162</v>
      </c>
    </row>
    <row r="203" spans="1:23" ht="15.95" hidden="1" customHeight="1" outlineLevel="1" thickBot="1" x14ac:dyDescent="0.3">
      <c r="A203" s="379">
        <v>7</v>
      </c>
      <c r="B203" s="382" t="s">
        <v>67</v>
      </c>
      <c r="C203" s="345">
        <v>58</v>
      </c>
      <c r="D203" s="360" t="s">
        <v>68</v>
      </c>
      <c r="E203" s="69" t="s">
        <v>15</v>
      </c>
      <c r="F203" s="283">
        <v>15</v>
      </c>
      <c r="G203" s="190">
        <v>15</v>
      </c>
      <c r="H203" s="191"/>
      <c r="I203" s="25">
        <v>12</v>
      </c>
      <c r="J203" s="159">
        <v>3</v>
      </c>
      <c r="K203" s="100"/>
      <c r="L203" s="15"/>
      <c r="M203" s="108"/>
      <c r="N203" s="15">
        <v>3</v>
      </c>
      <c r="O203" s="100">
        <v>10</v>
      </c>
      <c r="P203" s="15"/>
      <c r="Q203" s="100"/>
      <c r="R203" s="15"/>
      <c r="S203" s="236">
        <v>39.9</v>
      </c>
      <c r="T203" s="226">
        <v>16.2</v>
      </c>
      <c r="U203" s="58">
        <v>6</v>
      </c>
      <c r="V203" s="59">
        <v>22</v>
      </c>
      <c r="W203" s="270">
        <v>12.7</v>
      </c>
    </row>
    <row r="204" spans="1:23" ht="15.95" hidden="1" customHeight="1" outlineLevel="1" thickBot="1" x14ac:dyDescent="0.3">
      <c r="A204" s="380"/>
      <c r="B204" s="383"/>
      <c r="C204" s="346"/>
      <c r="D204" s="352"/>
      <c r="E204" s="37" t="s">
        <v>16</v>
      </c>
      <c r="F204" s="283">
        <v>109</v>
      </c>
      <c r="G204" s="179"/>
      <c r="H204" s="182">
        <v>32</v>
      </c>
      <c r="I204" s="52">
        <v>88</v>
      </c>
      <c r="J204" s="160">
        <v>21</v>
      </c>
      <c r="K204" s="62"/>
      <c r="L204" s="61"/>
      <c r="M204" s="63"/>
      <c r="N204" s="61">
        <v>37</v>
      </c>
      <c r="O204" s="62">
        <v>44</v>
      </c>
      <c r="P204" s="61">
        <v>1</v>
      </c>
      <c r="Q204" s="62"/>
      <c r="R204" s="61"/>
      <c r="S204" s="237">
        <v>40.5</v>
      </c>
      <c r="T204" s="238">
        <v>17.5</v>
      </c>
      <c r="U204" s="64">
        <v>15</v>
      </c>
      <c r="V204" s="65">
        <v>210</v>
      </c>
      <c r="W204" s="271">
        <v>105.7</v>
      </c>
    </row>
    <row r="205" spans="1:23" ht="15.95" hidden="1" customHeight="1" outlineLevel="1" thickBot="1" x14ac:dyDescent="0.3">
      <c r="A205" s="380"/>
      <c r="B205" s="383"/>
      <c r="C205" s="347"/>
      <c r="D205" s="353"/>
      <c r="E205" s="19" t="s">
        <v>17</v>
      </c>
      <c r="F205" s="19">
        <f>IF(SUM(F203:F204)=SUM(I205:J205),SUM(F203:F204))</f>
        <v>124</v>
      </c>
      <c r="G205" s="19">
        <f t="shared" ref="G205:R205" si="79">SUM(G203:G204)</f>
        <v>15</v>
      </c>
      <c r="H205" s="19">
        <f t="shared" si="79"/>
        <v>32</v>
      </c>
      <c r="I205" s="19">
        <f t="shared" si="79"/>
        <v>100</v>
      </c>
      <c r="J205" s="19">
        <f t="shared" si="79"/>
        <v>24</v>
      </c>
      <c r="K205" s="19">
        <f t="shared" si="79"/>
        <v>0</v>
      </c>
      <c r="L205" s="19">
        <f t="shared" si="79"/>
        <v>0</v>
      </c>
      <c r="M205" s="19">
        <f t="shared" si="79"/>
        <v>0</v>
      </c>
      <c r="N205" s="19">
        <f t="shared" si="79"/>
        <v>40</v>
      </c>
      <c r="O205" s="19">
        <f t="shared" si="79"/>
        <v>54</v>
      </c>
      <c r="P205" s="19">
        <f t="shared" si="79"/>
        <v>1</v>
      </c>
      <c r="Q205" s="19">
        <f t="shared" si="79"/>
        <v>0</v>
      </c>
      <c r="R205" s="19">
        <f t="shared" si="79"/>
        <v>0</v>
      </c>
      <c r="S205" s="235" t="s">
        <v>161</v>
      </c>
      <c r="T205" s="230" t="s">
        <v>161</v>
      </c>
      <c r="U205" s="19" t="s">
        <v>161</v>
      </c>
      <c r="V205" s="22" t="s">
        <v>161</v>
      </c>
      <c r="W205" s="260" t="s">
        <v>161</v>
      </c>
    </row>
    <row r="206" spans="1:23" ht="15.95" hidden="1" customHeight="1" outlineLevel="1" thickBot="1" x14ac:dyDescent="0.3">
      <c r="A206" s="380"/>
      <c r="B206" s="383"/>
      <c r="C206" s="345">
        <v>59</v>
      </c>
      <c r="D206" s="351" t="s">
        <v>69</v>
      </c>
      <c r="E206" s="69" t="s">
        <v>15</v>
      </c>
      <c r="F206" s="283">
        <v>20</v>
      </c>
      <c r="G206" s="190">
        <v>11</v>
      </c>
      <c r="H206" s="191"/>
      <c r="I206" s="25">
        <v>14</v>
      </c>
      <c r="J206" s="159">
        <v>6</v>
      </c>
      <c r="K206" s="100"/>
      <c r="L206" s="15"/>
      <c r="M206" s="108">
        <v>20</v>
      </c>
      <c r="N206" s="15">
        <v>1</v>
      </c>
      <c r="O206" s="100">
        <v>20</v>
      </c>
      <c r="P206" s="15">
        <v>3</v>
      </c>
      <c r="Q206" s="100">
        <v>19</v>
      </c>
      <c r="R206" s="15">
        <v>1</v>
      </c>
      <c r="S206" s="236">
        <v>39</v>
      </c>
      <c r="T206" s="226">
        <v>18</v>
      </c>
      <c r="U206" s="58">
        <v>8</v>
      </c>
      <c r="V206" s="59">
        <v>16</v>
      </c>
      <c r="W206" s="270">
        <v>11</v>
      </c>
    </row>
    <row r="207" spans="1:23" ht="15.95" hidden="1" customHeight="1" outlineLevel="1" thickBot="1" x14ac:dyDescent="0.3">
      <c r="A207" s="380"/>
      <c r="B207" s="383"/>
      <c r="C207" s="346"/>
      <c r="D207" s="352"/>
      <c r="E207" s="37" t="s">
        <v>16</v>
      </c>
      <c r="F207" s="283">
        <v>49</v>
      </c>
      <c r="G207" s="179"/>
      <c r="H207" s="182">
        <v>5</v>
      </c>
      <c r="I207" s="52">
        <v>31</v>
      </c>
      <c r="J207" s="160">
        <v>18</v>
      </c>
      <c r="K207" s="62"/>
      <c r="L207" s="61"/>
      <c r="M207" s="63">
        <v>49</v>
      </c>
      <c r="N207" s="61">
        <v>2</v>
      </c>
      <c r="O207" s="62">
        <v>49</v>
      </c>
      <c r="P207" s="61">
        <v>27</v>
      </c>
      <c r="Q207" s="62">
        <v>37</v>
      </c>
      <c r="R207" s="61">
        <v>12</v>
      </c>
      <c r="S207" s="237">
        <v>39</v>
      </c>
      <c r="T207" s="238">
        <v>18</v>
      </c>
      <c r="U207" s="64">
        <v>30</v>
      </c>
      <c r="V207" s="65">
        <v>150</v>
      </c>
      <c r="W207" s="271">
        <v>90</v>
      </c>
    </row>
    <row r="208" spans="1:23" ht="15.95" hidden="1" customHeight="1" outlineLevel="1" thickBot="1" x14ac:dyDescent="0.3">
      <c r="A208" s="380"/>
      <c r="B208" s="383"/>
      <c r="C208" s="347"/>
      <c r="D208" s="353"/>
      <c r="E208" s="19" t="s">
        <v>17</v>
      </c>
      <c r="F208" s="19">
        <f>IF(SUM(F206:F207)=SUM(I208:J208),SUM(F206:F207))</f>
        <v>69</v>
      </c>
      <c r="G208" s="19">
        <f t="shared" ref="G208:R208" si="80">SUM(G206:G207)</f>
        <v>11</v>
      </c>
      <c r="H208" s="19">
        <f t="shared" si="80"/>
        <v>5</v>
      </c>
      <c r="I208" s="19">
        <f t="shared" si="80"/>
        <v>45</v>
      </c>
      <c r="J208" s="19">
        <f t="shared" si="80"/>
        <v>24</v>
      </c>
      <c r="K208" s="19">
        <f t="shared" si="80"/>
        <v>0</v>
      </c>
      <c r="L208" s="19">
        <f t="shared" si="80"/>
        <v>0</v>
      </c>
      <c r="M208" s="19">
        <f t="shared" si="80"/>
        <v>69</v>
      </c>
      <c r="N208" s="19">
        <f t="shared" si="80"/>
        <v>3</v>
      </c>
      <c r="O208" s="19">
        <f t="shared" si="80"/>
        <v>69</v>
      </c>
      <c r="P208" s="19">
        <f t="shared" si="80"/>
        <v>30</v>
      </c>
      <c r="Q208" s="19">
        <f t="shared" si="80"/>
        <v>56</v>
      </c>
      <c r="R208" s="19">
        <f t="shared" si="80"/>
        <v>13</v>
      </c>
      <c r="S208" s="235" t="s">
        <v>161</v>
      </c>
      <c r="T208" s="230" t="s">
        <v>161</v>
      </c>
      <c r="U208" s="19" t="s">
        <v>161</v>
      </c>
      <c r="V208" s="22" t="s">
        <v>161</v>
      </c>
      <c r="W208" s="260" t="s">
        <v>161</v>
      </c>
    </row>
    <row r="209" spans="1:23" ht="15.95" hidden="1" customHeight="1" outlineLevel="1" thickBot="1" x14ac:dyDescent="0.3">
      <c r="A209" s="380"/>
      <c r="B209" s="383"/>
      <c r="C209" s="345">
        <v>60</v>
      </c>
      <c r="D209" s="351" t="s">
        <v>185</v>
      </c>
      <c r="E209" s="69" t="s">
        <v>15</v>
      </c>
      <c r="F209" s="283">
        <v>15</v>
      </c>
      <c r="G209" s="190">
        <v>2</v>
      </c>
      <c r="H209" s="191"/>
      <c r="I209" s="25">
        <v>12</v>
      </c>
      <c r="J209" s="159">
        <v>3</v>
      </c>
      <c r="K209" s="100"/>
      <c r="L209" s="15"/>
      <c r="M209" s="108">
        <v>6</v>
      </c>
      <c r="N209" s="15">
        <v>3</v>
      </c>
      <c r="O209" s="100">
        <v>11</v>
      </c>
      <c r="P209" s="15">
        <v>1</v>
      </c>
      <c r="Q209" s="100">
        <v>5</v>
      </c>
      <c r="R209" s="15"/>
      <c r="S209" s="245">
        <v>36.5</v>
      </c>
      <c r="T209" s="246">
        <v>19.5</v>
      </c>
      <c r="U209" s="107">
        <v>2</v>
      </c>
      <c r="V209" s="123">
        <v>16</v>
      </c>
      <c r="W209" s="274">
        <v>8.4</v>
      </c>
    </row>
    <row r="210" spans="1:23" ht="15.95" hidden="1" customHeight="1" outlineLevel="1" thickBot="1" x14ac:dyDescent="0.3">
      <c r="A210" s="380"/>
      <c r="B210" s="383"/>
      <c r="C210" s="346"/>
      <c r="D210" s="352"/>
      <c r="E210" s="37" t="s">
        <v>16</v>
      </c>
      <c r="F210" s="283">
        <v>55</v>
      </c>
      <c r="G210" s="179"/>
      <c r="H210" s="182"/>
      <c r="I210" s="52">
        <v>51</v>
      </c>
      <c r="J210" s="160">
        <v>4</v>
      </c>
      <c r="K210" s="62"/>
      <c r="L210" s="61"/>
      <c r="M210" s="63">
        <v>21</v>
      </c>
      <c r="N210" s="61">
        <v>6</v>
      </c>
      <c r="O210" s="62">
        <v>45</v>
      </c>
      <c r="P210" s="61">
        <v>4</v>
      </c>
      <c r="Q210" s="62">
        <v>10</v>
      </c>
      <c r="R210" s="61">
        <v>1</v>
      </c>
      <c r="S210" s="247">
        <v>40.700000000000003</v>
      </c>
      <c r="T210" s="248">
        <v>19.600000000000001</v>
      </c>
      <c r="U210" s="65">
        <v>15</v>
      </c>
      <c r="V210" s="124">
        <v>110</v>
      </c>
      <c r="W210" s="271">
        <v>57.3</v>
      </c>
    </row>
    <row r="211" spans="1:23" ht="18" hidden="1" customHeight="1" outlineLevel="1" thickBot="1" x14ac:dyDescent="0.3">
      <c r="A211" s="380"/>
      <c r="B211" s="383"/>
      <c r="C211" s="347"/>
      <c r="D211" s="353"/>
      <c r="E211" s="19" t="s">
        <v>17</v>
      </c>
      <c r="F211" s="19">
        <f>IF(SUM(F209:F210)=SUM(I211:J211),SUM(F209:F210))</f>
        <v>70</v>
      </c>
      <c r="G211" s="19">
        <f t="shared" ref="G211:R211" si="81">SUM(G209:G210)</f>
        <v>2</v>
      </c>
      <c r="H211" s="19">
        <f t="shared" si="81"/>
        <v>0</v>
      </c>
      <c r="I211" s="19">
        <f t="shared" si="81"/>
        <v>63</v>
      </c>
      <c r="J211" s="19">
        <f t="shared" si="81"/>
        <v>7</v>
      </c>
      <c r="K211" s="19">
        <f t="shared" si="81"/>
        <v>0</v>
      </c>
      <c r="L211" s="19">
        <f t="shared" si="81"/>
        <v>0</v>
      </c>
      <c r="M211" s="19">
        <f t="shared" si="81"/>
        <v>27</v>
      </c>
      <c r="N211" s="19">
        <f t="shared" si="81"/>
        <v>9</v>
      </c>
      <c r="O211" s="19">
        <f t="shared" si="81"/>
        <v>56</v>
      </c>
      <c r="P211" s="19">
        <f t="shared" si="81"/>
        <v>5</v>
      </c>
      <c r="Q211" s="19">
        <f t="shared" si="81"/>
        <v>15</v>
      </c>
      <c r="R211" s="19">
        <f t="shared" si="81"/>
        <v>1</v>
      </c>
      <c r="S211" s="235" t="s">
        <v>161</v>
      </c>
      <c r="T211" s="230" t="s">
        <v>161</v>
      </c>
      <c r="U211" s="19" t="s">
        <v>161</v>
      </c>
      <c r="V211" s="22" t="s">
        <v>161</v>
      </c>
      <c r="W211" s="260" t="s">
        <v>161</v>
      </c>
    </row>
    <row r="212" spans="1:23" ht="15.95" hidden="1" customHeight="1" outlineLevel="1" thickBot="1" x14ac:dyDescent="0.3">
      <c r="A212" s="380"/>
      <c r="B212" s="383"/>
      <c r="C212" s="345">
        <v>61</v>
      </c>
      <c r="D212" s="351" t="s">
        <v>70</v>
      </c>
      <c r="E212" s="69" t="s">
        <v>15</v>
      </c>
      <c r="F212" s="283">
        <v>1</v>
      </c>
      <c r="G212" s="190">
        <v>1</v>
      </c>
      <c r="H212" s="191"/>
      <c r="I212" s="25"/>
      <c r="J212" s="159">
        <v>1</v>
      </c>
      <c r="K212" s="100"/>
      <c r="L212" s="15"/>
      <c r="M212" s="108">
        <v>1</v>
      </c>
      <c r="N212" s="15">
        <v>1</v>
      </c>
      <c r="O212" s="100">
        <v>1</v>
      </c>
      <c r="P212" s="15"/>
      <c r="Q212" s="100">
        <v>1</v>
      </c>
      <c r="R212" s="15"/>
      <c r="S212" s="245">
        <v>38</v>
      </c>
      <c r="T212" s="246">
        <v>11</v>
      </c>
      <c r="U212" s="107">
        <v>12</v>
      </c>
      <c r="V212" s="123">
        <v>12</v>
      </c>
      <c r="W212" s="274">
        <v>12</v>
      </c>
    </row>
    <row r="213" spans="1:23" ht="15.95" hidden="1" customHeight="1" outlineLevel="1" thickBot="1" x14ac:dyDescent="0.3">
      <c r="A213" s="380"/>
      <c r="B213" s="383"/>
      <c r="C213" s="346"/>
      <c r="D213" s="352"/>
      <c r="E213" s="37" t="s">
        <v>16</v>
      </c>
      <c r="F213" s="283">
        <v>55</v>
      </c>
      <c r="G213" s="179"/>
      <c r="H213" s="182">
        <v>1</v>
      </c>
      <c r="I213" s="52">
        <v>44</v>
      </c>
      <c r="J213" s="160">
        <v>11</v>
      </c>
      <c r="K213" s="62"/>
      <c r="L213" s="61"/>
      <c r="M213" s="63">
        <v>18</v>
      </c>
      <c r="N213" s="61">
        <v>17</v>
      </c>
      <c r="O213" s="62">
        <v>49</v>
      </c>
      <c r="P213" s="61"/>
      <c r="Q213" s="62">
        <v>16</v>
      </c>
      <c r="R213" s="61"/>
      <c r="S213" s="247">
        <v>36</v>
      </c>
      <c r="T213" s="248">
        <v>13.3</v>
      </c>
      <c r="U213" s="65">
        <v>35</v>
      </c>
      <c r="V213" s="124">
        <v>175</v>
      </c>
      <c r="W213" s="271">
        <v>107.2</v>
      </c>
    </row>
    <row r="214" spans="1:23" ht="15.95" hidden="1" customHeight="1" outlineLevel="1" thickBot="1" x14ac:dyDescent="0.3">
      <c r="A214" s="380"/>
      <c r="B214" s="383"/>
      <c r="C214" s="347"/>
      <c r="D214" s="353"/>
      <c r="E214" s="19" t="s">
        <v>17</v>
      </c>
      <c r="F214" s="19">
        <f>IF(SUM(F212:F213)=SUM(I214:J214),SUM(F212:F213))</f>
        <v>56</v>
      </c>
      <c r="G214" s="19">
        <f t="shared" ref="G214:R214" si="82">SUM(G212:G213)</f>
        <v>1</v>
      </c>
      <c r="H214" s="19">
        <f t="shared" si="82"/>
        <v>1</v>
      </c>
      <c r="I214" s="19">
        <f t="shared" si="82"/>
        <v>44</v>
      </c>
      <c r="J214" s="19">
        <f t="shared" si="82"/>
        <v>12</v>
      </c>
      <c r="K214" s="19">
        <f t="shared" si="82"/>
        <v>0</v>
      </c>
      <c r="L214" s="19">
        <f t="shared" si="82"/>
        <v>0</v>
      </c>
      <c r="M214" s="19">
        <f t="shared" si="82"/>
        <v>19</v>
      </c>
      <c r="N214" s="19">
        <f t="shared" si="82"/>
        <v>18</v>
      </c>
      <c r="O214" s="19">
        <f t="shared" si="82"/>
        <v>50</v>
      </c>
      <c r="P214" s="19">
        <f t="shared" si="82"/>
        <v>0</v>
      </c>
      <c r="Q214" s="19">
        <f t="shared" si="82"/>
        <v>17</v>
      </c>
      <c r="R214" s="19">
        <f t="shared" si="82"/>
        <v>0</v>
      </c>
      <c r="S214" s="235" t="s">
        <v>161</v>
      </c>
      <c r="T214" s="230" t="s">
        <v>161</v>
      </c>
      <c r="U214" s="19" t="s">
        <v>161</v>
      </c>
      <c r="V214" s="22" t="s">
        <v>161</v>
      </c>
      <c r="W214" s="260" t="s">
        <v>161</v>
      </c>
    </row>
    <row r="215" spans="1:23" ht="15.95" hidden="1" customHeight="1" outlineLevel="1" thickBot="1" x14ac:dyDescent="0.3">
      <c r="A215" s="380"/>
      <c r="B215" s="383"/>
      <c r="C215" s="345">
        <v>62</v>
      </c>
      <c r="D215" s="351" t="s">
        <v>71</v>
      </c>
      <c r="E215" s="69" t="s">
        <v>15</v>
      </c>
      <c r="F215" s="283"/>
      <c r="G215" s="190"/>
      <c r="H215" s="191"/>
      <c r="I215" s="25"/>
      <c r="J215" s="159"/>
      <c r="K215" s="100"/>
      <c r="L215" s="15"/>
      <c r="M215" s="108"/>
      <c r="N215" s="15"/>
      <c r="O215" s="100"/>
      <c r="P215" s="15"/>
      <c r="Q215" s="100"/>
      <c r="R215" s="15"/>
      <c r="S215" s="245"/>
      <c r="T215" s="246"/>
      <c r="U215" s="107"/>
      <c r="V215" s="123"/>
      <c r="W215" s="274"/>
    </row>
    <row r="216" spans="1:23" ht="15.95" hidden="1" customHeight="1" outlineLevel="1" thickBot="1" x14ac:dyDescent="0.3">
      <c r="A216" s="380"/>
      <c r="B216" s="383"/>
      <c r="C216" s="346"/>
      <c r="D216" s="352"/>
      <c r="E216" s="37" t="s">
        <v>16</v>
      </c>
      <c r="F216" s="283">
        <v>8</v>
      </c>
      <c r="G216" s="179"/>
      <c r="H216" s="182"/>
      <c r="I216" s="52">
        <v>6</v>
      </c>
      <c r="J216" s="160">
        <v>2</v>
      </c>
      <c r="K216" s="62"/>
      <c r="L216" s="61"/>
      <c r="M216" s="63">
        <v>2</v>
      </c>
      <c r="N216" s="61"/>
      <c r="O216" s="62">
        <v>6</v>
      </c>
      <c r="P216" s="61">
        <v>8</v>
      </c>
      <c r="Q216" s="62">
        <v>2</v>
      </c>
      <c r="R216" s="61"/>
      <c r="S216" s="247">
        <v>40.5</v>
      </c>
      <c r="T216" s="248">
        <v>21.6</v>
      </c>
      <c r="U216" s="65">
        <v>45</v>
      </c>
      <c r="V216" s="124">
        <v>110</v>
      </c>
      <c r="W216" s="271">
        <v>67.5</v>
      </c>
    </row>
    <row r="217" spans="1:23" ht="15.95" hidden="1" customHeight="1" outlineLevel="1" thickBot="1" x14ac:dyDescent="0.3">
      <c r="A217" s="380"/>
      <c r="B217" s="383"/>
      <c r="C217" s="347"/>
      <c r="D217" s="353"/>
      <c r="E217" s="19" t="s">
        <v>17</v>
      </c>
      <c r="F217" s="19">
        <f>IF(SUM(F215:F216)=SUM(I217:J217),SUM(F215:F216))</f>
        <v>8</v>
      </c>
      <c r="G217" s="19">
        <f t="shared" ref="G217:R217" si="83">SUM(G215:G216)</f>
        <v>0</v>
      </c>
      <c r="H217" s="19">
        <f t="shared" si="83"/>
        <v>0</v>
      </c>
      <c r="I217" s="19">
        <f t="shared" si="83"/>
        <v>6</v>
      </c>
      <c r="J217" s="19">
        <f t="shared" si="83"/>
        <v>2</v>
      </c>
      <c r="K217" s="19">
        <f t="shared" si="83"/>
        <v>0</v>
      </c>
      <c r="L217" s="19">
        <f t="shared" si="83"/>
        <v>0</v>
      </c>
      <c r="M217" s="19">
        <f t="shared" si="83"/>
        <v>2</v>
      </c>
      <c r="N217" s="19">
        <f t="shared" si="83"/>
        <v>0</v>
      </c>
      <c r="O217" s="19">
        <f t="shared" si="83"/>
        <v>6</v>
      </c>
      <c r="P217" s="19">
        <f t="shared" si="83"/>
        <v>8</v>
      </c>
      <c r="Q217" s="19">
        <f t="shared" si="83"/>
        <v>2</v>
      </c>
      <c r="R217" s="19">
        <f t="shared" si="83"/>
        <v>0</v>
      </c>
      <c r="S217" s="235" t="s">
        <v>161</v>
      </c>
      <c r="T217" s="230" t="s">
        <v>161</v>
      </c>
      <c r="U217" s="19" t="s">
        <v>161</v>
      </c>
      <c r="V217" s="22" t="s">
        <v>161</v>
      </c>
      <c r="W217" s="260" t="s">
        <v>161</v>
      </c>
    </row>
    <row r="218" spans="1:23" ht="15.95" hidden="1" customHeight="1" outlineLevel="1" thickBot="1" x14ac:dyDescent="0.3">
      <c r="A218" s="380"/>
      <c r="B218" s="383"/>
      <c r="C218" s="407"/>
      <c r="D218" s="407" t="s">
        <v>179</v>
      </c>
      <c r="E218" s="14" t="s">
        <v>15</v>
      </c>
      <c r="F218" s="283"/>
      <c r="G218" s="190"/>
      <c r="H218" s="191"/>
      <c r="I218" s="25"/>
      <c r="J218" s="159"/>
      <c r="K218" s="100"/>
      <c r="L218" s="15"/>
      <c r="M218" s="108"/>
      <c r="N218" s="15"/>
      <c r="O218" s="100"/>
      <c r="P218" s="15"/>
      <c r="Q218" s="100"/>
      <c r="R218" s="15"/>
      <c r="S218" s="245"/>
      <c r="T218" s="246"/>
      <c r="U218" s="107"/>
      <c r="V218" s="123"/>
      <c r="W218" s="274"/>
    </row>
    <row r="219" spans="1:23" ht="15.95" hidden="1" customHeight="1" outlineLevel="1" thickBot="1" x14ac:dyDescent="0.3">
      <c r="A219" s="380"/>
      <c r="B219" s="383"/>
      <c r="C219" s="408"/>
      <c r="D219" s="408"/>
      <c r="E219" s="17" t="s">
        <v>16</v>
      </c>
      <c r="F219" s="283"/>
      <c r="G219" s="179"/>
      <c r="H219" s="182"/>
      <c r="I219" s="52"/>
      <c r="J219" s="160"/>
      <c r="K219" s="62"/>
      <c r="L219" s="61"/>
      <c r="M219" s="63"/>
      <c r="N219" s="61"/>
      <c r="O219" s="62"/>
      <c r="P219" s="61"/>
      <c r="Q219" s="62"/>
      <c r="R219" s="61"/>
      <c r="S219" s="247"/>
      <c r="T219" s="248"/>
      <c r="U219" s="65"/>
      <c r="V219" s="124"/>
      <c r="W219" s="271"/>
    </row>
    <row r="220" spans="1:23" ht="15.95" hidden="1" customHeight="1" outlineLevel="1" thickBot="1" x14ac:dyDescent="0.3">
      <c r="A220" s="380"/>
      <c r="B220" s="383"/>
      <c r="C220" s="409"/>
      <c r="D220" s="409"/>
      <c r="E220" s="19" t="s">
        <v>17</v>
      </c>
      <c r="F220" s="19">
        <f>IF(SUM(F218:F219)=SUM(I220:J220),SUM(F218:F219))</f>
        <v>0</v>
      </c>
      <c r="G220" s="19">
        <f t="shared" ref="G220:R220" si="84">SUM(G218:G219)</f>
        <v>0</v>
      </c>
      <c r="H220" s="19">
        <f t="shared" si="84"/>
        <v>0</v>
      </c>
      <c r="I220" s="19">
        <f t="shared" si="84"/>
        <v>0</v>
      </c>
      <c r="J220" s="19">
        <f t="shared" si="84"/>
        <v>0</v>
      </c>
      <c r="K220" s="19">
        <f t="shared" si="84"/>
        <v>0</v>
      </c>
      <c r="L220" s="19">
        <f t="shared" si="84"/>
        <v>0</v>
      </c>
      <c r="M220" s="19">
        <f t="shared" si="84"/>
        <v>0</v>
      </c>
      <c r="N220" s="19">
        <f t="shared" si="84"/>
        <v>0</v>
      </c>
      <c r="O220" s="19">
        <f t="shared" si="84"/>
        <v>0</v>
      </c>
      <c r="P220" s="19">
        <f t="shared" si="84"/>
        <v>0</v>
      </c>
      <c r="Q220" s="19">
        <f t="shared" si="84"/>
        <v>0</v>
      </c>
      <c r="R220" s="19">
        <f t="shared" si="84"/>
        <v>0</v>
      </c>
      <c r="S220" s="235" t="s">
        <v>161</v>
      </c>
      <c r="T220" s="230" t="s">
        <v>161</v>
      </c>
      <c r="U220" s="19" t="s">
        <v>161</v>
      </c>
      <c r="V220" s="22" t="s">
        <v>161</v>
      </c>
      <c r="W220" s="260" t="s">
        <v>161</v>
      </c>
    </row>
    <row r="221" spans="1:23" ht="18.75" customHeight="1" collapsed="1" thickBot="1" x14ac:dyDescent="0.3">
      <c r="A221" s="380"/>
      <c r="B221" s="383"/>
      <c r="C221" s="339" t="s">
        <v>135</v>
      </c>
      <c r="D221" s="340"/>
      <c r="E221" s="54" t="s">
        <v>15</v>
      </c>
      <c r="F221" s="283">
        <f t="shared" ref="F221:R222" si="85">F218+F215+F212+F209+F206+F203</f>
        <v>51</v>
      </c>
      <c r="G221" s="294">
        <f t="shared" si="85"/>
        <v>29</v>
      </c>
      <c r="H221" s="193">
        <f t="shared" si="85"/>
        <v>0</v>
      </c>
      <c r="I221" s="214">
        <f t="shared" si="85"/>
        <v>38</v>
      </c>
      <c r="J221" s="214">
        <f t="shared" si="85"/>
        <v>13</v>
      </c>
      <c r="K221" s="151">
        <f t="shared" si="85"/>
        <v>0</v>
      </c>
      <c r="L221" s="151">
        <f t="shared" si="85"/>
        <v>0</v>
      </c>
      <c r="M221" s="139">
        <f t="shared" si="85"/>
        <v>27</v>
      </c>
      <c r="N221" s="151">
        <f t="shared" si="85"/>
        <v>8</v>
      </c>
      <c r="O221" s="151">
        <f t="shared" si="85"/>
        <v>42</v>
      </c>
      <c r="P221" s="151">
        <f t="shared" si="85"/>
        <v>4</v>
      </c>
      <c r="Q221" s="151">
        <f t="shared" si="85"/>
        <v>25</v>
      </c>
      <c r="R221" s="151">
        <f t="shared" si="85"/>
        <v>1</v>
      </c>
      <c r="S221" s="244">
        <f t="shared" ref="S221:W222" si="86">AVERAGE(S215,S212,S209,S206,S203)</f>
        <v>38.35</v>
      </c>
      <c r="T221" s="244">
        <f t="shared" si="86"/>
        <v>16.175000000000001</v>
      </c>
      <c r="U221" s="152">
        <f t="shared" si="86"/>
        <v>7</v>
      </c>
      <c r="V221" s="152">
        <f t="shared" si="86"/>
        <v>16.5</v>
      </c>
      <c r="W221" s="251">
        <f t="shared" si="86"/>
        <v>11.024999999999999</v>
      </c>
    </row>
    <row r="222" spans="1:23" ht="18.75" customHeight="1" thickBot="1" x14ac:dyDescent="0.3">
      <c r="A222" s="380"/>
      <c r="B222" s="383"/>
      <c r="C222" s="341"/>
      <c r="D222" s="342"/>
      <c r="E222" s="46" t="s">
        <v>16</v>
      </c>
      <c r="F222" s="283">
        <f t="shared" si="85"/>
        <v>276</v>
      </c>
      <c r="G222" s="294">
        <f t="shared" si="85"/>
        <v>0</v>
      </c>
      <c r="H222" s="193">
        <f t="shared" si="85"/>
        <v>38</v>
      </c>
      <c r="I222" s="214">
        <f t="shared" si="85"/>
        <v>220</v>
      </c>
      <c r="J222" s="214">
        <f t="shared" si="85"/>
        <v>56</v>
      </c>
      <c r="K222" s="151">
        <f t="shared" si="85"/>
        <v>0</v>
      </c>
      <c r="L222" s="151">
        <f t="shared" si="85"/>
        <v>0</v>
      </c>
      <c r="M222" s="139">
        <f t="shared" si="85"/>
        <v>90</v>
      </c>
      <c r="N222" s="151">
        <f t="shared" si="85"/>
        <v>62</v>
      </c>
      <c r="O222" s="151">
        <f t="shared" si="85"/>
        <v>193</v>
      </c>
      <c r="P222" s="151">
        <f t="shared" si="85"/>
        <v>40</v>
      </c>
      <c r="Q222" s="151">
        <f t="shared" si="85"/>
        <v>65</v>
      </c>
      <c r="R222" s="151">
        <f t="shared" si="85"/>
        <v>13</v>
      </c>
      <c r="S222" s="244">
        <f t="shared" si="86"/>
        <v>39.339999999999996</v>
      </c>
      <c r="T222" s="244">
        <f t="shared" si="86"/>
        <v>18</v>
      </c>
      <c r="U222" s="152">
        <f t="shared" si="86"/>
        <v>28</v>
      </c>
      <c r="V222" s="152">
        <f t="shared" si="86"/>
        <v>151</v>
      </c>
      <c r="W222" s="251">
        <f t="shared" si="86"/>
        <v>85.539999999999992</v>
      </c>
    </row>
    <row r="223" spans="1:23" ht="15.95" customHeight="1" thickBot="1" x14ac:dyDescent="0.3">
      <c r="A223" s="381"/>
      <c r="B223" s="384"/>
      <c r="C223" s="343"/>
      <c r="D223" s="344"/>
      <c r="E223" s="115" t="s">
        <v>17</v>
      </c>
      <c r="F223" s="115">
        <f>IF(SUM(F221:F222)=SUM(I223:J223),SUM(F221:F222))</f>
        <v>327</v>
      </c>
      <c r="G223" s="137">
        <f t="shared" ref="G223:R223" si="87">SUM(G221:G222)</f>
        <v>29</v>
      </c>
      <c r="H223" s="137">
        <f t="shared" si="87"/>
        <v>38</v>
      </c>
      <c r="I223" s="137">
        <f t="shared" si="87"/>
        <v>258</v>
      </c>
      <c r="J223" s="137">
        <f t="shared" si="87"/>
        <v>69</v>
      </c>
      <c r="K223" s="137">
        <f t="shared" si="87"/>
        <v>0</v>
      </c>
      <c r="L223" s="137">
        <f t="shared" si="87"/>
        <v>0</v>
      </c>
      <c r="M223" s="137">
        <f t="shared" si="87"/>
        <v>117</v>
      </c>
      <c r="N223" s="137">
        <f t="shared" si="87"/>
        <v>70</v>
      </c>
      <c r="O223" s="137">
        <f t="shared" si="87"/>
        <v>235</v>
      </c>
      <c r="P223" s="137">
        <f t="shared" si="87"/>
        <v>44</v>
      </c>
      <c r="Q223" s="137">
        <f t="shared" si="87"/>
        <v>90</v>
      </c>
      <c r="R223" s="137">
        <f t="shared" si="87"/>
        <v>14</v>
      </c>
      <c r="S223" s="116" t="s">
        <v>162</v>
      </c>
      <c r="T223" s="116" t="s">
        <v>162</v>
      </c>
      <c r="U223" s="116" t="s">
        <v>162</v>
      </c>
      <c r="V223" s="117" t="s">
        <v>162</v>
      </c>
      <c r="W223" s="259" t="s">
        <v>162</v>
      </c>
    </row>
    <row r="224" spans="1:23" ht="15.95" hidden="1" customHeight="1" outlineLevel="1" thickBot="1" x14ac:dyDescent="0.3">
      <c r="A224" s="379">
        <v>8</v>
      </c>
      <c r="B224" s="382" t="s">
        <v>72</v>
      </c>
      <c r="C224" s="345">
        <v>63</v>
      </c>
      <c r="D224" s="360" t="s">
        <v>73</v>
      </c>
      <c r="E224" s="69" t="s">
        <v>15</v>
      </c>
      <c r="F224" s="283">
        <v>37</v>
      </c>
      <c r="G224" s="190">
        <v>37</v>
      </c>
      <c r="H224" s="191"/>
      <c r="I224" s="25">
        <v>32</v>
      </c>
      <c r="J224" s="159">
        <v>5</v>
      </c>
      <c r="K224" s="100"/>
      <c r="L224" s="165"/>
      <c r="M224" s="163">
        <v>11</v>
      </c>
      <c r="N224" s="155">
        <v>10</v>
      </c>
      <c r="O224" s="15">
        <v>14</v>
      </c>
      <c r="P224" s="100">
        <v>5</v>
      </c>
      <c r="Q224" s="165">
        <v>10</v>
      </c>
      <c r="R224" s="100"/>
      <c r="S224" s="236">
        <v>40.799999999999997</v>
      </c>
      <c r="T224" s="226">
        <v>19.2</v>
      </c>
      <c r="U224" s="58">
        <v>2</v>
      </c>
      <c r="V224" s="59">
        <v>22</v>
      </c>
      <c r="W224" s="270">
        <v>8.5</v>
      </c>
    </row>
    <row r="225" spans="1:23" ht="19.5" hidden="1" customHeight="1" outlineLevel="1" thickBot="1" x14ac:dyDescent="0.3">
      <c r="A225" s="380"/>
      <c r="B225" s="383"/>
      <c r="C225" s="346"/>
      <c r="D225" s="352"/>
      <c r="E225" s="37" t="s">
        <v>16</v>
      </c>
      <c r="F225" s="283">
        <v>108</v>
      </c>
      <c r="G225" s="179">
        <v>43</v>
      </c>
      <c r="H225" s="182"/>
      <c r="I225" s="52">
        <v>90</v>
      </c>
      <c r="J225" s="160">
        <v>18</v>
      </c>
      <c r="K225" s="62"/>
      <c r="L225" s="166"/>
      <c r="M225" s="164">
        <v>22</v>
      </c>
      <c r="N225" s="156">
        <v>31</v>
      </c>
      <c r="O225" s="166">
        <v>53</v>
      </c>
      <c r="P225" s="62">
        <v>18</v>
      </c>
      <c r="Q225" s="166">
        <v>16</v>
      </c>
      <c r="R225" s="62"/>
      <c r="S225" s="237">
        <v>36</v>
      </c>
      <c r="T225" s="238">
        <v>15.7</v>
      </c>
      <c r="U225" s="64">
        <v>10</v>
      </c>
      <c r="V225" s="65">
        <v>150</v>
      </c>
      <c r="W225" s="271">
        <v>62</v>
      </c>
    </row>
    <row r="226" spans="1:23" ht="15.95" hidden="1" customHeight="1" outlineLevel="1" thickBot="1" x14ac:dyDescent="0.3">
      <c r="A226" s="380"/>
      <c r="B226" s="383"/>
      <c r="C226" s="347"/>
      <c r="D226" s="353"/>
      <c r="E226" s="19" t="s">
        <v>17</v>
      </c>
      <c r="F226" s="19">
        <f>IF(SUM(F224:F225)=SUM(I226:J226),SUM(F224:F225))</f>
        <v>145</v>
      </c>
      <c r="G226" s="19">
        <f t="shared" ref="G226:R226" si="88">SUM(G224:G225)</f>
        <v>80</v>
      </c>
      <c r="H226" s="19">
        <f t="shared" si="88"/>
        <v>0</v>
      </c>
      <c r="I226" s="19">
        <f t="shared" si="88"/>
        <v>122</v>
      </c>
      <c r="J226" s="19">
        <f t="shared" si="88"/>
        <v>23</v>
      </c>
      <c r="K226" s="19">
        <f t="shared" si="88"/>
        <v>0</v>
      </c>
      <c r="L226" s="19">
        <f t="shared" si="88"/>
        <v>0</v>
      </c>
      <c r="M226" s="19">
        <f t="shared" si="88"/>
        <v>33</v>
      </c>
      <c r="N226" s="19">
        <f t="shared" si="88"/>
        <v>41</v>
      </c>
      <c r="O226" s="19">
        <f t="shared" si="88"/>
        <v>67</v>
      </c>
      <c r="P226" s="19">
        <f t="shared" si="88"/>
        <v>23</v>
      </c>
      <c r="Q226" s="19">
        <f t="shared" si="88"/>
        <v>26</v>
      </c>
      <c r="R226" s="19">
        <f t="shared" si="88"/>
        <v>0</v>
      </c>
      <c r="S226" s="235" t="s">
        <v>161</v>
      </c>
      <c r="T226" s="230" t="s">
        <v>161</v>
      </c>
      <c r="U226" s="19" t="s">
        <v>161</v>
      </c>
      <c r="V226" s="22" t="s">
        <v>161</v>
      </c>
      <c r="W226" s="260" t="s">
        <v>161</v>
      </c>
    </row>
    <row r="227" spans="1:23" ht="15.95" hidden="1" customHeight="1" outlineLevel="1" thickBot="1" x14ac:dyDescent="0.3">
      <c r="A227" s="380"/>
      <c r="B227" s="383"/>
      <c r="C227" s="345">
        <v>64</v>
      </c>
      <c r="D227" s="351" t="s">
        <v>168</v>
      </c>
      <c r="E227" s="69" t="s">
        <v>15</v>
      </c>
      <c r="F227" s="283">
        <v>9</v>
      </c>
      <c r="G227" s="190">
        <v>9</v>
      </c>
      <c r="H227" s="191"/>
      <c r="I227" s="25">
        <v>6</v>
      </c>
      <c r="J227" s="159">
        <v>3</v>
      </c>
      <c r="K227" s="100"/>
      <c r="L227" s="15"/>
      <c r="M227" s="163">
        <v>9</v>
      </c>
      <c r="N227" s="155">
        <v>9</v>
      </c>
      <c r="O227" s="15">
        <v>9</v>
      </c>
      <c r="P227" s="100"/>
      <c r="Q227" s="15">
        <v>9</v>
      </c>
      <c r="R227" s="100"/>
      <c r="S227" s="236">
        <v>37.6</v>
      </c>
      <c r="T227" s="226">
        <v>12.2</v>
      </c>
      <c r="U227" s="58">
        <v>12</v>
      </c>
      <c r="V227" s="59">
        <v>24</v>
      </c>
      <c r="W227" s="270">
        <v>11.8</v>
      </c>
    </row>
    <row r="228" spans="1:23" ht="15.95" hidden="1" customHeight="1" outlineLevel="1" thickBot="1" x14ac:dyDescent="0.3">
      <c r="A228" s="380"/>
      <c r="B228" s="383"/>
      <c r="C228" s="346"/>
      <c r="D228" s="352"/>
      <c r="E228" s="37" t="s">
        <v>16</v>
      </c>
      <c r="F228" s="283">
        <v>35</v>
      </c>
      <c r="G228" s="179">
        <v>19</v>
      </c>
      <c r="H228" s="182">
        <v>4</v>
      </c>
      <c r="I228" s="52">
        <v>30</v>
      </c>
      <c r="J228" s="160">
        <v>5</v>
      </c>
      <c r="K228" s="62"/>
      <c r="L228" s="61"/>
      <c r="M228" s="164">
        <v>35</v>
      </c>
      <c r="N228" s="156">
        <v>35</v>
      </c>
      <c r="O228" s="61">
        <v>35</v>
      </c>
      <c r="P228" s="62">
        <v>2</v>
      </c>
      <c r="Q228" s="61">
        <v>29</v>
      </c>
      <c r="R228" s="62">
        <v>6</v>
      </c>
      <c r="S228" s="237">
        <v>36.4</v>
      </c>
      <c r="T228" s="238">
        <v>12.9</v>
      </c>
      <c r="U228" s="64">
        <v>25</v>
      </c>
      <c r="V228" s="65">
        <v>200</v>
      </c>
      <c r="W228" s="271">
        <v>105.3</v>
      </c>
    </row>
    <row r="229" spans="1:23" ht="15.95" hidden="1" customHeight="1" outlineLevel="1" thickBot="1" x14ac:dyDescent="0.3">
      <c r="A229" s="380"/>
      <c r="B229" s="383"/>
      <c r="C229" s="347"/>
      <c r="D229" s="353"/>
      <c r="E229" s="19" t="s">
        <v>17</v>
      </c>
      <c r="F229" s="19">
        <f>IF(SUM(F227:F228)=SUM(I229:J229),SUM(F227:F228))</f>
        <v>44</v>
      </c>
      <c r="G229" s="19">
        <f t="shared" ref="G229:R229" si="89">SUM(G227:G228)</f>
        <v>28</v>
      </c>
      <c r="H229" s="19">
        <f t="shared" si="89"/>
        <v>4</v>
      </c>
      <c r="I229" s="19">
        <f t="shared" si="89"/>
        <v>36</v>
      </c>
      <c r="J229" s="19">
        <f t="shared" si="89"/>
        <v>8</v>
      </c>
      <c r="K229" s="19">
        <f t="shared" si="89"/>
        <v>0</v>
      </c>
      <c r="L229" s="19">
        <f t="shared" si="89"/>
        <v>0</v>
      </c>
      <c r="M229" s="19">
        <f t="shared" si="89"/>
        <v>44</v>
      </c>
      <c r="N229" s="19">
        <f t="shared" si="89"/>
        <v>44</v>
      </c>
      <c r="O229" s="19">
        <f t="shared" si="89"/>
        <v>44</v>
      </c>
      <c r="P229" s="19">
        <f t="shared" si="89"/>
        <v>2</v>
      </c>
      <c r="Q229" s="19">
        <f t="shared" si="89"/>
        <v>38</v>
      </c>
      <c r="R229" s="19">
        <f t="shared" si="89"/>
        <v>6</v>
      </c>
      <c r="S229" s="235" t="s">
        <v>161</v>
      </c>
      <c r="T229" s="230" t="s">
        <v>161</v>
      </c>
      <c r="U229" s="19" t="s">
        <v>161</v>
      </c>
      <c r="V229" s="22" t="s">
        <v>161</v>
      </c>
      <c r="W229" s="260" t="s">
        <v>161</v>
      </c>
    </row>
    <row r="230" spans="1:23" ht="20.25" hidden="1" customHeight="1" outlineLevel="1" thickBot="1" x14ac:dyDescent="0.3">
      <c r="A230" s="380"/>
      <c r="B230" s="383"/>
      <c r="C230" s="345">
        <v>65</v>
      </c>
      <c r="D230" s="351" t="s">
        <v>288</v>
      </c>
      <c r="E230" s="69" t="s">
        <v>15</v>
      </c>
      <c r="F230" s="283"/>
      <c r="G230" s="190"/>
      <c r="H230" s="191"/>
      <c r="I230" s="25"/>
      <c r="J230" s="159"/>
      <c r="K230" s="100"/>
      <c r="L230" s="15"/>
      <c r="M230" s="108"/>
      <c r="N230" s="15"/>
      <c r="O230" s="100"/>
      <c r="P230" s="15"/>
      <c r="Q230" s="100"/>
      <c r="R230" s="15"/>
      <c r="S230" s="245"/>
      <c r="T230" s="246"/>
      <c r="U230" s="107"/>
      <c r="V230" s="123"/>
      <c r="W230" s="274"/>
    </row>
    <row r="231" spans="1:23" ht="15.75" hidden="1" customHeight="1" outlineLevel="1" thickBot="1" x14ac:dyDescent="0.3">
      <c r="A231" s="380"/>
      <c r="B231" s="383"/>
      <c r="C231" s="346"/>
      <c r="D231" s="352"/>
      <c r="E231" s="37" t="s">
        <v>16</v>
      </c>
      <c r="F231" s="283">
        <v>6</v>
      </c>
      <c r="G231" s="179"/>
      <c r="H231" s="182"/>
      <c r="I231" s="52">
        <v>5</v>
      </c>
      <c r="J231" s="160">
        <v>1</v>
      </c>
      <c r="K231" s="62"/>
      <c r="L231" s="61"/>
      <c r="M231" s="63">
        <v>3</v>
      </c>
      <c r="N231" s="61">
        <v>2</v>
      </c>
      <c r="O231" s="62">
        <v>2</v>
      </c>
      <c r="P231" s="61"/>
      <c r="Q231" s="62"/>
      <c r="R231" s="61"/>
      <c r="S231" s="247">
        <v>39.799999999999997</v>
      </c>
      <c r="T231" s="248">
        <v>22.7</v>
      </c>
      <c r="U231" s="65">
        <v>75</v>
      </c>
      <c r="V231" s="124">
        <v>125</v>
      </c>
      <c r="W231" s="271">
        <v>104.16</v>
      </c>
    </row>
    <row r="232" spans="1:23" ht="20.25" hidden="1" customHeight="1" outlineLevel="1" thickBot="1" x14ac:dyDescent="0.3">
      <c r="A232" s="380"/>
      <c r="B232" s="383"/>
      <c r="C232" s="347"/>
      <c r="D232" s="353"/>
      <c r="E232" s="19" t="s">
        <v>17</v>
      </c>
      <c r="F232" s="19">
        <f>IF(SUM(F230:F231)=SUM(I232:J232),SUM(F230:F231))</f>
        <v>6</v>
      </c>
      <c r="G232" s="19">
        <f t="shared" ref="G232:R232" si="90">SUM(G230:G231)</f>
        <v>0</v>
      </c>
      <c r="H232" s="19">
        <f t="shared" si="90"/>
        <v>0</v>
      </c>
      <c r="I232" s="19">
        <f t="shared" si="90"/>
        <v>5</v>
      </c>
      <c r="J232" s="19">
        <f t="shared" si="90"/>
        <v>1</v>
      </c>
      <c r="K232" s="19">
        <f t="shared" si="90"/>
        <v>0</v>
      </c>
      <c r="L232" s="19">
        <f t="shared" si="90"/>
        <v>0</v>
      </c>
      <c r="M232" s="19">
        <f t="shared" si="90"/>
        <v>3</v>
      </c>
      <c r="N232" s="19">
        <f t="shared" si="90"/>
        <v>2</v>
      </c>
      <c r="O232" s="19">
        <f t="shared" si="90"/>
        <v>2</v>
      </c>
      <c r="P232" s="19">
        <f t="shared" si="90"/>
        <v>0</v>
      </c>
      <c r="Q232" s="19">
        <f t="shared" si="90"/>
        <v>0</v>
      </c>
      <c r="R232" s="19">
        <f t="shared" si="90"/>
        <v>0</v>
      </c>
      <c r="S232" s="235" t="s">
        <v>161</v>
      </c>
      <c r="T232" s="230" t="s">
        <v>161</v>
      </c>
      <c r="U232" s="19" t="s">
        <v>161</v>
      </c>
      <c r="V232" s="22" t="s">
        <v>161</v>
      </c>
      <c r="W232" s="260" t="s">
        <v>161</v>
      </c>
    </row>
    <row r="233" spans="1:23" ht="15.95" hidden="1" customHeight="1" outlineLevel="1" thickBot="1" x14ac:dyDescent="0.3">
      <c r="A233" s="380"/>
      <c r="B233" s="383"/>
      <c r="C233" s="345">
        <v>66</v>
      </c>
      <c r="D233" s="351" t="s">
        <v>184</v>
      </c>
      <c r="E233" s="69" t="s">
        <v>15</v>
      </c>
      <c r="F233" s="283">
        <v>1</v>
      </c>
      <c r="G233" s="190">
        <v>1</v>
      </c>
      <c r="H233" s="191">
        <v>1</v>
      </c>
      <c r="I233" s="25">
        <v>1</v>
      </c>
      <c r="J233" s="159"/>
      <c r="K233" s="100"/>
      <c r="L233" s="15"/>
      <c r="M233" s="108">
        <v>1</v>
      </c>
      <c r="N233" s="15">
        <v>1</v>
      </c>
      <c r="O233" s="100">
        <v>1</v>
      </c>
      <c r="P233" s="15"/>
      <c r="Q233" s="100">
        <v>1</v>
      </c>
      <c r="R233" s="165"/>
      <c r="S233" s="245">
        <v>34</v>
      </c>
      <c r="T233" s="246">
        <v>11</v>
      </c>
      <c r="U233" s="107">
        <v>8</v>
      </c>
      <c r="V233" s="123">
        <v>8</v>
      </c>
      <c r="W233" s="274">
        <v>8</v>
      </c>
    </row>
    <row r="234" spans="1:23" ht="15.95" hidden="1" customHeight="1" outlineLevel="1" thickBot="1" x14ac:dyDescent="0.3">
      <c r="A234" s="380"/>
      <c r="B234" s="383"/>
      <c r="C234" s="346"/>
      <c r="D234" s="352"/>
      <c r="E234" s="37" t="s">
        <v>16</v>
      </c>
      <c r="F234" s="283">
        <v>47</v>
      </c>
      <c r="G234" s="179">
        <v>2</v>
      </c>
      <c r="H234" s="182">
        <v>2</v>
      </c>
      <c r="I234" s="52">
        <v>43</v>
      </c>
      <c r="J234" s="160">
        <v>4</v>
      </c>
      <c r="K234" s="62"/>
      <c r="L234" s="61"/>
      <c r="M234" s="164">
        <v>19</v>
      </c>
      <c r="N234" s="156">
        <v>20</v>
      </c>
      <c r="O234" s="61">
        <v>20</v>
      </c>
      <c r="P234" s="62">
        <v>2</v>
      </c>
      <c r="Q234" s="61">
        <v>15</v>
      </c>
      <c r="R234" s="61">
        <v>2</v>
      </c>
      <c r="S234" s="247">
        <v>33</v>
      </c>
      <c r="T234" s="247">
        <v>10.199999999999999</v>
      </c>
      <c r="U234" s="65">
        <v>10</v>
      </c>
      <c r="V234" s="124">
        <v>100</v>
      </c>
      <c r="W234" s="271">
        <v>62.3</v>
      </c>
    </row>
    <row r="235" spans="1:23" ht="15.95" hidden="1" customHeight="1" outlineLevel="1" thickBot="1" x14ac:dyDescent="0.3">
      <c r="A235" s="380"/>
      <c r="B235" s="383"/>
      <c r="C235" s="347"/>
      <c r="D235" s="353"/>
      <c r="E235" s="19" t="s">
        <v>17</v>
      </c>
      <c r="F235" s="19">
        <f>IF(SUM(F233:F234)=SUM(I235:J235),SUM(F233:F234))</f>
        <v>48</v>
      </c>
      <c r="G235" s="19">
        <f t="shared" ref="G235:R235" si="91">SUM(G233:G234)</f>
        <v>3</v>
      </c>
      <c r="H235" s="19">
        <f t="shared" si="91"/>
        <v>3</v>
      </c>
      <c r="I235" s="19">
        <f t="shared" si="91"/>
        <v>44</v>
      </c>
      <c r="J235" s="19">
        <f t="shared" si="91"/>
        <v>4</v>
      </c>
      <c r="K235" s="19">
        <f t="shared" si="91"/>
        <v>0</v>
      </c>
      <c r="L235" s="19">
        <f t="shared" si="91"/>
        <v>0</v>
      </c>
      <c r="M235" s="19">
        <f t="shared" si="91"/>
        <v>20</v>
      </c>
      <c r="N235" s="19">
        <f t="shared" si="91"/>
        <v>21</v>
      </c>
      <c r="O235" s="19">
        <f t="shared" si="91"/>
        <v>21</v>
      </c>
      <c r="P235" s="19">
        <f t="shared" si="91"/>
        <v>2</v>
      </c>
      <c r="Q235" s="19">
        <f t="shared" si="91"/>
        <v>16</v>
      </c>
      <c r="R235" s="19">
        <f t="shared" si="91"/>
        <v>2</v>
      </c>
      <c r="S235" s="235" t="s">
        <v>161</v>
      </c>
      <c r="T235" s="230" t="s">
        <v>161</v>
      </c>
      <c r="U235" s="19" t="s">
        <v>161</v>
      </c>
      <c r="V235" s="22" t="s">
        <v>161</v>
      </c>
      <c r="W235" s="260" t="s">
        <v>161</v>
      </c>
    </row>
    <row r="236" spans="1:23" ht="15.95" hidden="1" customHeight="1" outlineLevel="1" thickBot="1" x14ac:dyDescent="0.3">
      <c r="A236" s="380"/>
      <c r="B236" s="383"/>
      <c r="C236" s="345">
        <v>67</v>
      </c>
      <c r="D236" s="348" t="s">
        <v>192</v>
      </c>
      <c r="E236" s="75" t="s">
        <v>15</v>
      </c>
      <c r="F236" s="283"/>
      <c r="G236" s="190"/>
      <c r="H236" s="191"/>
      <c r="I236" s="25"/>
      <c r="J236" s="159"/>
      <c r="K236" s="100"/>
      <c r="L236" s="15"/>
      <c r="M236" s="108"/>
      <c r="N236" s="15"/>
      <c r="O236" s="100"/>
      <c r="P236" s="15"/>
      <c r="Q236" s="100"/>
      <c r="R236" s="15"/>
      <c r="S236" s="236"/>
      <c r="T236" s="226"/>
      <c r="U236" s="58"/>
      <c r="V236" s="59"/>
      <c r="W236" s="270"/>
    </row>
    <row r="237" spans="1:23" ht="15.95" hidden="1" customHeight="1" outlineLevel="1" thickBot="1" x14ac:dyDescent="0.3">
      <c r="A237" s="380"/>
      <c r="B237" s="383"/>
      <c r="C237" s="346"/>
      <c r="D237" s="349"/>
      <c r="E237" s="79" t="s">
        <v>16</v>
      </c>
      <c r="F237" s="283">
        <v>1</v>
      </c>
      <c r="G237" s="179"/>
      <c r="H237" s="182"/>
      <c r="I237" s="52">
        <v>1</v>
      </c>
      <c r="J237" s="160"/>
      <c r="K237" s="62"/>
      <c r="L237" s="61"/>
      <c r="M237" s="164">
        <v>1</v>
      </c>
      <c r="N237" s="156"/>
      <c r="O237" s="61"/>
      <c r="P237" s="62"/>
      <c r="Q237" s="61">
        <v>1</v>
      </c>
      <c r="R237" s="62"/>
      <c r="S237" s="237">
        <v>30</v>
      </c>
      <c r="T237" s="238">
        <v>7</v>
      </c>
      <c r="U237" s="64">
        <v>100</v>
      </c>
      <c r="V237" s="65">
        <v>100</v>
      </c>
      <c r="W237" s="271">
        <v>100</v>
      </c>
    </row>
    <row r="238" spans="1:23" ht="15.95" hidden="1" customHeight="1" outlineLevel="1" thickBot="1" x14ac:dyDescent="0.3">
      <c r="A238" s="380"/>
      <c r="B238" s="383"/>
      <c r="C238" s="347"/>
      <c r="D238" s="350"/>
      <c r="E238" s="19" t="s">
        <v>17</v>
      </c>
      <c r="F238" s="19">
        <f>IF(SUM(F236:F237)=SUM(I238:J238),SUM(F236:F237))</f>
        <v>1</v>
      </c>
      <c r="G238" s="19">
        <f t="shared" ref="G238:R238" si="92">SUM(G236:G237)</f>
        <v>0</v>
      </c>
      <c r="H238" s="19">
        <f t="shared" si="92"/>
        <v>0</v>
      </c>
      <c r="I238" s="19">
        <f t="shared" si="92"/>
        <v>1</v>
      </c>
      <c r="J238" s="19">
        <f t="shared" si="92"/>
        <v>0</v>
      </c>
      <c r="K238" s="19">
        <f t="shared" si="92"/>
        <v>0</v>
      </c>
      <c r="L238" s="19">
        <f t="shared" si="92"/>
        <v>0</v>
      </c>
      <c r="M238" s="19">
        <f t="shared" si="92"/>
        <v>1</v>
      </c>
      <c r="N238" s="19">
        <f t="shared" si="92"/>
        <v>0</v>
      </c>
      <c r="O238" s="19">
        <f t="shared" si="92"/>
        <v>0</v>
      </c>
      <c r="P238" s="19">
        <f t="shared" si="92"/>
        <v>0</v>
      </c>
      <c r="Q238" s="19">
        <f t="shared" si="92"/>
        <v>1</v>
      </c>
      <c r="R238" s="19">
        <f t="shared" si="92"/>
        <v>0</v>
      </c>
      <c r="S238" s="235" t="s">
        <v>161</v>
      </c>
      <c r="T238" s="230" t="s">
        <v>161</v>
      </c>
      <c r="U238" s="19" t="s">
        <v>161</v>
      </c>
      <c r="V238" s="22" t="s">
        <v>161</v>
      </c>
      <c r="W238" s="260" t="s">
        <v>161</v>
      </c>
    </row>
    <row r="239" spans="1:23" ht="15.95" hidden="1" customHeight="1" outlineLevel="1" thickBot="1" x14ac:dyDescent="0.3">
      <c r="A239" s="380"/>
      <c r="B239" s="383"/>
      <c r="C239" s="345">
        <v>68</v>
      </c>
      <c r="D239" s="351" t="s">
        <v>74</v>
      </c>
      <c r="E239" s="69" t="s">
        <v>15</v>
      </c>
      <c r="F239" s="283"/>
      <c r="G239" s="190"/>
      <c r="H239" s="191"/>
      <c r="I239" s="25"/>
      <c r="J239" s="159"/>
      <c r="K239" s="100"/>
      <c r="L239" s="15"/>
      <c r="M239" s="108"/>
      <c r="N239" s="15"/>
      <c r="O239" s="100"/>
      <c r="P239" s="15"/>
      <c r="Q239" s="100"/>
      <c r="R239" s="15"/>
      <c r="S239" s="236"/>
      <c r="T239" s="226"/>
      <c r="U239" s="58"/>
      <c r="V239" s="59"/>
      <c r="W239" s="270"/>
    </row>
    <row r="240" spans="1:23" ht="15.95" hidden="1" customHeight="1" outlineLevel="1" thickBot="1" x14ac:dyDescent="0.3">
      <c r="A240" s="380"/>
      <c r="B240" s="383"/>
      <c r="C240" s="346"/>
      <c r="D240" s="352"/>
      <c r="E240" s="37" t="s">
        <v>16</v>
      </c>
      <c r="F240" s="283">
        <v>8</v>
      </c>
      <c r="G240" s="179"/>
      <c r="H240" s="182"/>
      <c r="I240" s="52">
        <v>8</v>
      </c>
      <c r="J240" s="160"/>
      <c r="K240" s="62"/>
      <c r="L240" s="61"/>
      <c r="M240" s="164">
        <v>3</v>
      </c>
      <c r="N240" s="156">
        <v>3</v>
      </c>
      <c r="O240" s="61">
        <v>6</v>
      </c>
      <c r="P240" s="62">
        <v>1</v>
      </c>
      <c r="Q240" s="61">
        <v>3</v>
      </c>
      <c r="R240" s="62"/>
      <c r="S240" s="237">
        <v>39</v>
      </c>
      <c r="T240" s="238">
        <v>15</v>
      </c>
      <c r="U240" s="64">
        <v>25</v>
      </c>
      <c r="V240" s="65">
        <v>100</v>
      </c>
      <c r="W240" s="271">
        <v>51.25</v>
      </c>
    </row>
    <row r="241" spans="1:221" ht="15.95" hidden="1" customHeight="1" outlineLevel="1" thickBot="1" x14ac:dyDescent="0.3">
      <c r="A241" s="380"/>
      <c r="B241" s="383"/>
      <c r="C241" s="347"/>
      <c r="D241" s="353"/>
      <c r="E241" s="19" t="s">
        <v>17</v>
      </c>
      <c r="F241" s="19">
        <f>IF(SUM(F239:F240)=SUM(I241:J241),SUM(F239:F240))</f>
        <v>8</v>
      </c>
      <c r="G241" s="19">
        <f t="shared" ref="G241:R241" si="93">SUM(G239:G240)</f>
        <v>0</v>
      </c>
      <c r="H241" s="19">
        <f t="shared" si="93"/>
        <v>0</v>
      </c>
      <c r="I241" s="19">
        <f t="shared" si="93"/>
        <v>8</v>
      </c>
      <c r="J241" s="19">
        <f t="shared" si="93"/>
        <v>0</v>
      </c>
      <c r="K241" s="19">
        <f t="shared" si="93"/>
        <v>0</v>
      </c>
      <c r="L241" s="19">
        <f t="shared" si="93"/>
        <v>0</v>
      </c>
      <c r="M241" s="19">
        <f t="shared" si="93"/>
        <v>3</v>
      </c>
      <c r="N241" s="19">
        <f t="shared" si="93"/>
        <v>3</v>
      </c>
      <c r="O241" s="19">
        <f t="shared" si="93"/>
        <v>6</v>
      </c>
      <c r="P241" s="19">
        <f t="shared" si="93"/>
        <v>1</v>
      </c>
      <c r="Q241" s="19">
        <f t="shared" si="93"/>
        <v>3</v>
      </c>
      <c r="R241" s="19">
        <f t="shared" si="93"/>
        <v>0</v>
      </c>
      <c r="S241" s="235" t="s">
        <v>161</v>
      </c>
      <c r="T241" s="230" t="s">
        <v>161</v>
      </c>
      <c r="U241" s="19" t="s">
        <v>161</v>
      </c>
      <c r="V241" s="22" t="s">
        <v>161</v>
      </c>
      <c r="W241" s="260" t="s">
        <v>161</v>
      </c>
    </row>
    <row r="242" spans="1:221" ht="15.95" hidden="1" customHeight="1" outlineLevel="1" thickBot="1" x14ac:dyDescent="0.3">
      <c r="A242" s="380"/>
      <c r="B242" s="383"/>
      <c r="C242" s="345">
        <v>69</v>
      </c>
      <c r="D242" s="351" t="s">
        <v>75</v>
      </c>
      <c r="E242" s="69" t="s">
        <v>15</v>
      </c>
      <c r="F242" s="283"/>
      <c r="G242" s="190"/>
      <c r="H242" s="191"/>
      <c r="I242" s="25"/>
      <c r="J242" s="159"/>
      <c r="K242" s="100"/>
      <c r="L242" s="15"/>
      <c r="M242" s="108"/>
      <c r="N242" s="15"/>
      <c r="O242" s="100"/>
      <c r="P242" s="15"/>
      <c r="Q242" s="100"/>
      <c r="R242" s="165"/>
      <c r="S242" s="245"/>
      <c r="T242" s="246"/>
      <c r="U242" s="107"/>
      <c r="V242" s="123"/>
      <c r="W242" s="274"/>
    </row>
    <row r="243" spans="1:221" ht="15.95" hidden="1" customHeight="1" outlineLevel="1" thickBot="1" x14ac:dyDescent="0.3">
      <c r="A243" s="380"/>
      <c r="B243" s="383"/>
      <c r="C243" s="346"/>
      <c r="D243" s="352"/>
      <c r="E243" s="37" t="s">
        <v>16</v>
      </c>
      <c r="F243" s="283">
        <v>8</v>
      </c>
      <c r="G243" s="179"/>
      <c r="H243" s="182"/>
      <c r="I243" s="52">
        <v>8</v>
      </c>
      <c r="J243" s="160"/>
      <c r="K243" s="62"/>
      <c r="L243" s="61"/>
      <c r="M243" s="164">
        <v>3</v>
      </c>
      <c r="N243" s="156">
        <v>1</v>
      </c>
      <c r="O243" s="61">
        <v>8</v>
      </c>
      <c r="P243" s="62">
        <v>3</v>
      </c>
      <c r="Q243" s="61">
        <v>3</v>
      </c>
      <c r="R243" s="61"/>
      <c r="S243" s="247">
        <v>42.28</v>
      </c>
      <c r="T243" s="252">
        <v>22.8</v>
      </c>
      <c r="U243" s="65">
        <v>50</v>
      </c>
      <c r="V243" s="124">
        <v>100</v>
      </c>
      <c r="W243" s="271">
        <v>68.75</v>
      </c>
    </row>
    <row r="244" spans="1:221" ht="15.95" hidden="1" customHeight="1" outlineLevel="1" thickBot="1" x14ac:dyDescent="0.3">
      <c r="A244" s="380"/>
      <c r="B244" s="383"/>
      <c r="C244" s="347"/>
      <c r="D244" s="353"/>
      <c r="E244" s="19" t="s">
        <v>17</v>
      </c>
      <c r="F244" s="19">
        <f>IF(SUM(F242:F243)=SUM(I244:J244),SUM(F242:F243))</f>
        <v>8</v>
      </c>
      <c r="G244" s="19">
        <f t="shared" ref="G244:R244" si="94">SUM(G242:G243)</f>
        <v>0</v>
      </c>
      <c r="H244" s="19">
        <f t="shared" si="94"/>
        <v>0</v>
      </c>
      <c r="I244" s="19">
        <f t="shared" si="94"/>
        <v>8</v>
      </c>
      <c r="J244" s="19">
        <f t="shared" si="94"/>
        <v>0</v>
      </c>
      <c r="K244" s="19">
        <f t="shared" si="94"/>
        <v>0</v>
      </c>
      <c r="L244" s="19">
        <f t="shared" si="94"/>
        <v>0</v>
      </c>
      <c r="M244" s="19">
        <f t="shared" si="94"/>
        <v>3</v>
      </c>
      <c r="N244" s="19">
        <f t="shared" si="94"/>
        <v>1</v>
      </c>
      <c r="O244" s="19">
        <f t="shared" si="94"/>
        <v>8</v>
      </c>
      <c r="P244" s="19">
        <f t="shared" si="94"/>
        <v>3</v>
      </c>
      <c r="Q244" s="19">
        <f t="shared" si="94"/>
        <v>3</v>
      </c>
      <c r="R244" s="19">
        <f t="shared" si="94"/>
        <v>0</v>
      </c>
      <c r="S244" s="235" t="s">
        <v>161</v>
      </c>
      <c r="T244" s="230" t="s">
        <v>161</v>
      </c>
      <c r="U244" s="19" t="s">
        <v>161</v>
      </c>
      <c r="V244" s="22" t="s">
        <v>161</v>
      </c>
      <c r="W244" s="260" t="s">
        <v>161</v>
      </c>
    </row>
    <row r="245" spans="1:221" ht="15.95" hidden="1" customHeight="1" outlineLevel="1" thickBot="1" x14ac:dyDescent="0.3">
      <c r="A245" s="380"/>
      <c r="B245" s="383"/>
      <c r="C245" s="345">
        <v>70</v>
      </c>
      <c r="D245" s="348" t="s">
        <v>129</v>
      </c>
      <c r="E245" s="69" t="s">
        <v>15</v>
      </c>
      <c r="F245" s="283"/>
      <c r="G245" s="190"/>
      <c r="H245" s="191"/>
      <c r="I245" s="25"/>
      <c r="J245" s="159"/>
      <c r="K245" s="100"/>
      <c r="L245" s="15"/>
      <c r="M245" s="108"/>
      <c r="N245" s="15"/>
      <c r="O245" s="100"/>
      <c r="P245" s="15"/>
      <c r="Q245" s="100"/>
      <c r="R245" s="165"/>
      <c r="S245" s="245"/>
      <c r="T245" s="246"/>
      <c r="U245" s="107"/>
      <c r="V245" s="123"/>
      <c r="W245" s="274"/>
    </row>
    <row r="246" spans="1:221" ht="15.95" hidden="1" customHeight="1" outlineLevel="1" thickBot="1" x14ac:dyDescent="0.3">
      <c r="A246" s="380"/>
      <c r="B246" s="383"/>
      <c r="C246" s="346"/>
      <c r="D246" s="349"/>
      <c r="E246" s="37" t="s">
        <v>16</v>
      </c>
      <c r="F246" s="283">
        <v>13</v>
      </c>
      <c r="G246" s="179"/>
      <c r="H246" s="182">
        <v>2</v>
      </c>
      <c r="I246" s="52">
        <v>13</v>
      </c>
      <c r="J246" s="160"/>
      <c r="K246" s="62"/>
      <c r="L246" s="61"/>
      <c r="M246" s="164">
        <v>1</v>
      </c>
      <c r="N246" s="156">
        <v>1</v>
      </c>
      <c r="O246" s="61">
        <v>1</v>
      </c>
      <c r="P246" s="62">
        <v>1</v>
      </c>
      <c r="Q246" s="61">
        <v>1</v>
      </c>
      <c r="R246" s="61"/>
      <c r="S246" s="247">
        <v>38</v>
      </c>
      <c r="T246" s="248">
        <v>19</v>
      </c>
      <c r="U246" s="65">
        <v>30</v>
      </c>
      <c r="V246" s="124">
        <v>155</v>
      </c>
      <c r="W246" s="271">
        <v>76</v>
      </c>
    </row>
    <row r="247" spans="1:221" ht="15.95" hidden="1" customHeight="1" outlineLevel="1" thickBot="1" x14ac:dyDescent="0.3">
      <c r="A247" s="380"/>
      <c r="B247" s="383"/>
      <c r="C247" s="347"/>
      <c r="D247" s="349"/>
      <c r="E247" s="19" t="s">
        <v>17</v>
      </c>
      <c r="F247" s="19">
        <f>IF(SUM(F245:F246)=SUM(I247:J247),SUM(F245:F246))</f>
        <v>13</v>
      </c>
      <c r="G247" s="19">
        <f t="shared" ref="G247:R247" si="95">SUM(G245:G246)</f>
        <v>0</v>
      </c>
      <c r="H247" s="19">
        <f t="shared" si="95"/>
        <v>2</v>
      </c>
      <c r="I247" s="19">
        <f t="shared" si="95"/>
        <v>13</v>
      </c>
      <c r="J247" s="19">
        <f t="shared" si="95"/>
        <v>0</v>
      </c>
      <c r="K247" s="19">
        <f t="shared" si="95"/>
        <v>0</v>
      </c>
      <c r="L247" s="19">
        <f t="shared" si="95"/>
        <v>0</v>
      </c>
      <c r="M247" s="19">
        <f t="shared" si="95"/>
        <v>1</v>
      </c>
      <c r="N247" s="19">
        <f t="shared" si="95"/>
        <v>1</v>
      </c>
      <c r="O247" s="19">
        <f t="shared" si="95"/>
        <v>1</v>
      </c>
      <c r="P247" s="19">
        <f t="shared" si="95"/>
        <v>1</v>
      </c>
      <c r="Q247" s="19">
        <f t="shared" si="95"/>
        <v>1</v>
      </c>
      <c r="R247" s="19">
        <f t="shared" si="95"/>
        <v>0</v>
      </c>
      <c r="S247" s="235" t="s">
        <v>161</v>
      </c>
      <c r="T247" s="230" t="s">
        <v>161</v>
      </c>
      <c r="U247" s="19" t="s">
        <v>161</v>
      </c>
      <c r="V247" s="22" t="s">
        <v>161</v>
      </c>
      <c r="W247" s="260" t="s">
        <v>161</v>
      </c>
    </row>
    <row r="248" spans="1:221" ht="15.95" hidden="1" customHeight="1" outlineLevel="1" thickBot="1" x14ac:dyDescent="0.3">
      <c r="A248" s="380"/>
      <c r="B248" s="383"/>
      <c r="C248" s="345">
        <v>71</v>
      </c>
      <c r="D248" s="404" t="s">
        <v>196</v>
      </c>
      <c r="E248" s="69" t="s">
        <v>15</v>
      </c>
      <c r="F248" s="283"/>
      <c r="G248" s="190"/>
      <c r="H248" s="191"/>
      <c r="I248" s="25"/>
      <c r="J248" s="159"/>
      <c r="K248" s="100"/>
      <c r="L248" s="15"/>
      <c r="M248" s="108"/>
      <c r="N248" s="15"/>
      <c r="O248" s="100"/>
      <c r="P248" s="15"/>
      <c r="Q248" s="100"/>
      <c r="R248" s="15"/>
      <c r="S248" s="245"/>
      <c r="T248" s="246"/>
      <c r="U248" s="107"/>
      <c r="V248" s="123"/>
      <c r="W248" s="274"/>
    </row>
    <row r="249" spans="1:221" ht="15.95" hidden="1" customHeight="1" outlineLevel="1" thickBot="1" x14ac:dyDescent="0.3">
      <c r="A249" s="380"/>
      <c r="B249" s="383"/>
      <c r="C249" s="346"/>
      <c r="D249" s="405"/>
      <c r="E249" s="37" t="s">
        <v>16</v>
      </c>
      <c r="F249" s="283">
        <v>2</v>
      </c>
      <c r="G249" s="179">
        <v>2</v>
      </c>
      <c r="H249" s="182"/>
      <c r="I249" s="52">
        <v>1</v>
      </c>
      <c r="J249" s="160">
        <v>1</v>
      </c>
      <c r="K249" s="62"/>
      <c r="L249" s="61"/>
      <c r="M249" s="164">
        <v>2</v>
      </c>
      <c r="N249" s="156">
        <v>2</v>
      </c>
      <c r="O249" s="61">
        <v>2</v>
      </c>
      <c r="P249" s="62"/>
      <c r="Q249" s="61">
        <v>1</v>
      </c>
      <c r="R249" s="62">
        <v>1</v>
      </c>
      <c r="S249" s="234">
        <v>40</v>
      </c>
      <c r="T249" s="247">
        <v>19</v>
      </c>
      <c r="U249" s="64">
        <v>125</v>
      </c>
      <c r="V249" s="65">
        <v>150</v>
      </c>
      <c r="W249" s="275">
        <v>137</v>
      </c>
    </row>
    <row r="250" spans="1:221" ht="15.95" hidden="1" customHeight="1" outlineLevel="1" thickBot="1" x14ac:dyDescent="0.3">
      <c r="A250" s="380"/>
      <c r="B250" s="383"/>
      <c r="C250" s="347"/>
      <c r="D250" s="406"/>
      <c r="E250" s="19" t="s">
        <v>17</v>
      </c>
      <c r="F250" s="19">
        <f>IF(SUM(F248:F249)=SUM(I250:J250),SUM(F248:F249))</f>
        <v>2</v>
      </c>
      <c r="G250" s="19">
        <f t="shared" ref="G250:R250" si="96">SUM(G248:G249)</f>
        <v>2</v>
      </c>
      <c r="H250" s="19">
        <f t="shared" si="96"/>
        <v>0</v>
      </c>
      <c r="I250" s="19">
        <f t="shared" si="96"/>
        <v>1</v>
      </c>
      <c r="J250" s="19">
        <f t="shared" si="96"/>
        <v>1</v>
      </c>
      <c r="K250" s="19">
        <f t="shared" si="96"/>
        <v>0</v>
      </c>
      <c r="L250" s="19">
        <f t="shared" si="96"/>
        <v>0</v>
      </c>
      <c r="M250" s="19">
        <f t="shared" si="96"/>
        <v>2</v>
      </c>
      <c r="N250" s="19">
        <f t="shared" si="96"/>
        <v>2</v>
      </c>
      <c r="O250" s="19">
        <f t="shared" si="96"/>
        <v>2</v>
      </c>
      <c r="P250" s="19">
        <f t="shared" si="96"/>
        <v>0</v>
      </c>
      <c r="Q250" s="19">
        <f t="shared" si="96"/>
        <v>1</v>
      </c>
      <c r="R250" s="19">
        <f t="shared" si="96"/>
        <v>1</v>
      </c>
      <c r="S250" s="235" t="s">
        <v>161</v>
      </c>
      <c r="T250" s="230" t="s">
        <v>161</v>
      </c>
      <c r="U250" s="19" t="s">
        <v>161</v>
      </c>
      <c r="V250" s="22" t="s">
        <v>161</v>
      </c>
      <c r="W250" s="260" t="s">
        <v>161</v>
      </c>
    </row>
    <row r="251" spans="1:221" ht="15.95" hidden="1" customHeight="1" outlineLevel="1" thickBot="1" x14ac:dyDescent="0.3">
      <c r="A251" s="380"/>
      <c r="B251" s="383"/>
      <c r="C251" s="345">
        <v>72</v>
      </c>
      <c r="D251" s="404" t="s">
        <v>76</v>
      </c>
      <c r="E251" s="69" t="s">
        <v>15</v>
      </c>
      <c r="F251" s="283"/>
      <c r="G251" s="190"/>
      <c r="H251" s="191"/>
      <c r="I251" s="25"/>
      <c r="J251" s="159"/>
      <c r="K251" s="100"/>
      <c r="L251" s="15"/>
      <c r="M251" s="108"/>
      <c r="N251" s="15"/>
      <c r="O251" s="100"/>
      <c r="P251" s="15"/>
      <c r="Q251" s="100"/>
      <c r="R251" s="15"/>
      <c r="S251" s="245"/>
      <c r="T251" s="246"/>
      <c r="U251" s="107"/>
      <c r="V251" s="123"/>
      <c r="W251" s="274"/>
    </row>
    <row r="252" spans="1:221" ht="15.95" hidden="1" customHeight="1" outlineLevel="1" thickBot="1" x14ac:dyDescent="0.3">
      <c r="A252" s="380"/>
      <c r="B252" s="383"/>
      <c r="C252" s="346"/>
      <c r="D252" s="405"/>
      <c r="E252" s="37" t="s">
        <v>16</v>
      </c>
      <c r="F252" s="283"/>
      <c r="G252" s="179"/>
      <c r="H252" s="182"/>
      <c r="I252" s="52"/>
      <c r="J252" s="160"/>
      <c r="K252" s="62"/>
      <c r="L252" s="61"/>
      <c r="M252" s="63"/>
      <c r="N252" s="61"/>
      <c r="O252" s="62"/>
      <c r="P252" s="61"/>
      <c r="Q252" s="62"/>
      <c r="R252" s="61"/>
      <c r="S252" s="247"/>
      <c r="T252" s="248"/>
      <c r="U252" s="65"/>
      <c r="V252" s="124"/>
      <c r="W252" s="271"/>
    </row>
    <row r="253" spans="1:221" ht="18" hidden="1" customHeight="1" outlineLevel="1" thickBot="1" x14ac:dyDescent="0.3">
      <c r="A253" s="380"/>
      <c r="B253" s="383"/>
      <c r="C253" s="347"/>
      <c r="D253" s="406"/>
      <c r="E253" s="19" t="s">
        <v>17</v>
      </c>
      <c r="F253" s="19">
        <f>IF(SUM(F251:F252)=SUM(I253:J253),SUM(F251:F252))</f>
        <v>0</v>
      </c>
      <c r="G253" s="19">
        <f t="shared" ref="G253:R253" si="97">SUM(G251:G252)</f>
        <v>0</v>
      </c>
      <c r="H253" s="19">
        <f t="shared" si="97"/>
        <v>0</v>
      </c>
      <c r="I253" s="19">
        <f t="shared" si="97"/>
        <v>0</v>
      </c>
      <c r="J253" s="19">
        <f t="shared" si="97"/>
        <v>0</v>
      </c>
      <c r="K253" s="19">
        <f t="shared" si="97"/>
        <v>0</v>
      </c>
      <c r="L253" s="19">
        <f t="shared" si="97"/>
        <v>0</v>
      </c>
      <c r="M253" s="19">
        <f t="shared" si="97"/>
        <v>0</v>
      </c>
      <c r="N253" s="19">
        <f t="shared" si="97"/>
        <v>0</v>
      </c>
      <c r="O253" s="19">
        <f t="shared" si="97"/>
        <v>0</v>
      </c>
      <c r="P253" s="19">
        <f t="shared" si="97"/>
        <v>0</v>
      </c>
      <c r="Q253" s="19">
        <f t="shared" si="97"/>
        <v>0</v>
      </c>
      <c r="R253" s="19">
        <f t="shared" si="97"/>
        <v>0</v>
      </c>
      <c r="S253" s="235" t="s">
        <v>161</v>
      </c>
      <c r="T253" s="230" t="s">
        <v>161</v>
      </c>
      <c r="U253" s="19" t="s">
        <v>161</v>
      </c>
      <c r="V253" s="22" t="s">
        <v>161</v>
      </c>
      <c r="W253" s="260" t="s">
        <v>161</v>
      </c>
    </row>
    <row r="254" spans="1:221" ht="15.95" customHeight="1" collapsed="1" thickBot="1" x14ac:dyDescent="0.3">
      <c r="A254" s="380"/>
      <c r="B254" s="385"/>
      <c r="C254" s="364" t="s">
        <v>136</v>
      </c>
      <c r="D254" s="365"/>
      <c r="E254" s="49" t="s">
        <v>15</v>
      </c>
      <c r="F254" s="283">
        <f>F251+F248+F245+F242+F239+F236+F233+F230+F227+F224</f>
        <v>47</v>
      </c>
      <c r="G254" s="295">
        <f t="shared" ref="G254:R255" si="98">G251+G248+G245+G242+G239+G236+G233+G230+G227+G224</f>
        <v>47</v>
      </c>
      <c r="H254" s="194">
        <f t="shared" si="98"/>
        <v>1</v>
      </c>
      <c r="I254" s="31">
        <f t="shared" si="98"/>
        <v>39</v>
      </c>
      <c r="J254" s="73">
        <f t="shared" si="98"/>
        <v>8</v>
      </c>
      <c r="K254" s="153">
        <f t="shared" si="98"/>
        <v>0</v>
      </c>
      <c r="L254" s="153">
        <f t="shared" si="98"/>
        <v>0</v>
      </c>
      <c r="M254" s="20">
        <f t="shared" si="98"/>
        <v>21</v>
      </c>
      <c r="N254" s="153">
        <f t="shared" si="98"/>
        <v>20</v>
      </c>
      <c r="O254" s="153">
        <f t="shared" si="98"/>
        <v>24</v>
      </c>
      <c r="P254" s="153">
        <f t="shared" si="98"/>
        <v>5</v>
      </c>
      <c r="Q254" s="153">
        <f t="shared" si="98"/>
        <v>20</v>
      </c>
      <c r="R254" s="154">
        <f t="shared" si="98"/>
        <v>0</v>
      </c>
      <c r="S254" s="244">
        <f t="shared" ref="S254:W255" si="99">AVERAGE(S251,S248,S245,S242,S239,S236,S233,S230,S227,S224)</f>
        <v>37.466666666666661</v>
      </c>
      <c r="T254" s="244">
        <f t="shared" si="99"/>
        <v>14.133333333333333</v>
      </c>
      <c r="U254" s="154">
        <f t="shared" si="99"/>
        <v>7.333333333333333</v>
      </c>
      <c r="V254" s="154">
        <f t="shared" si="99"/>
        <v>18</v>
      </c>
      <c r="W254" s="265">
        <f t="shared" si="99"/>
        <v>9.4333333333333336</v>
      </c>
    </row>
    <row r="255" spans="1:221" ht="15.95" customHeight="1" thickBot="1" x14ac:dyDescent="0.3">
      <c r="A255" s="380"/>
      <c r="B255" s="385"/>
      <c r="C255" s="366"/>
      <c r="D255" s="367"/>
      <c r="E255" s="49" t="s">
        <v>16</v>
      </c>
      <c r="F255" s="283">
        <f>F252+F249+F246+F243+F240+F237+F234+F231+F228+F225</f>
        <v>228</v>
      </c>
      <c r="G255" s="295">
        <f t="shared" si="98"/>
        <v>66</v>
      </c>
      <c r="H255" s="194">
        <f t="shared" si="98"/>
        <v>8</v>
      </c>
      <c r="I255" s="31">
        <f t="shared" si="98"/>
        <v>199</v>
      </c>
      <c r="J255" s="73">
        <f t="shared" si="98"/>
        <v>29</v>
      </c>
      <c r="K255" s="153">
        <f t="shared" si="98"/>
        <v>0</v>
      </c>
      <c r="L255" s="153">
        <f t="shared" si="98"/>
        <v>0</v>
      </c>
      <c r="M255" s="20">
        <f t="shared" si="98"/>
        <v>89</v>
      </c>
      <c r="N255" s="153">
        <f t="shared" si="98"/>
        <v>95</v>
      </c>
      <c r="O255" s="153">
        <f t="shared" si="98"/>
        <v>127</v>
      </c>
      <c r="P255" s="153">
        <f t="shared" si="98"/>
        <v>27</v>
      </c>
      <c r="Q255" s="153">
        <f t="shared" si="98"/>
        <v>69</v>
      </c>
      <c r="R255" s="154">
        <f t="shared" si="98"/>
        <v>9</v>
      </c>
      <c r="S255" s="244">
        <f t="shared" si="99"/>
        <v>37.164444444444442</v>
      </c>
      <c r="T255" s="244">
        <f t="shared" si="99"/>
        <v>16.033333333333331</v>
      </c>
      <c r="U255" s="154">
        <f t="shared" si="99"/>
        <v>50</v>
      </c>
      <c r="V255" s="154">
        <f t="shared" si="99"/>
        <v>131.11111111111111</v>
      </c>
      <c r="W255" s="265">
        <f t="shared" si="99"/>
        <v>85.195555555555558</v>
      </c>
      <c r="HM255" s="72">
        <f>HM252+HM246+HM243+HM240+HM234+HM231+HM228+HM225</f>
        <v>0</v>
      </c>
    </row>
    <row r="256" spans="1:221" ht="17.25" customHeight="1" thickBot="1" x14ac:dyDescent="0.3">
      <c r="A256" s="381"/>
      <c r="B256" s="386"/>
      <c r="C256" s="368"/>
      <c r="D256" s="369"/>
      <c r="E256" s="115" t="s">
        <v>17</v>
      </c>
      <c r="F256" s="115">
        <f>IF(SUM(F254:F255)=SUM(I256:J256),SUM(F254:F255))</f>
        <v>275</v>
      </c>
      <c r="G256" s="137">
        <f t="shared" ref="G256:R256" si="100">SUM(G254:G255)</f>
        <v>113</v>
      </c>
      <c r="H256" s="137">
        <f t="shared" si="100"/>
        <v>9</v>
      </c>
      <c r="I256" s="137">
        <f t="shared" si="100"/>
        <v>238</v>
      </c>
      <c r="J256" s="137">
        <f t="shared" si="100"/>
        <v>37</v>
      </c>
      <c r="K256" s="137">
        <f t="shared" si="100"/>
        <v>0</v>
      </c>
      <c r="L256" s="137">
        <f t="shared" si="100"/>
        <v>0</v>
      </c>
      <c r="M256" s="137">
        <f t="shared" si="100"/>
        <v>110</v>
      </c>
      <c r="N256" s="137">
        <f t="shared" si="100"/>
        <v>115</v>
      </c>
      <c r="O256" s="137">
        <f t="shared" si="100"/>
        <v>151</v>
      </c>
      <c r="P256" s="137">
        <f t="shared" si="100"/>
        <v>32</v>
      </c>
      <c r="Q256" s="137">
        <f t="shared" si="100"/>
        <v>89</v>
      </c>
      <c r="R256" s="137">
        <f t="shared" si="100"/>
        <v>9</v>
      </c>
      <c r="S256" s="116" t="s">
        <v>162</v>
      </c>
      <c r="T256" s="116" t="s">
        <v>162</v>
      </c>
      <c r="U256" s="116" t="s">
        <v>162</v>
      </c>
      <c r="V256" s="117" t="s">
        <v>162</v>
      </c>
      <c r="W256" s="259" t="s">
        <v>162</v>
      </c>
    </row>
    <row r="257" spans="1:23" ht="15.95" hidden="1" customHeight="1" outlineLevel="1" thickBot="1" x14ac:dyDescent="0.3">
      <c r="A257" s="379">
        <v>9</v>
      </c>
      <c r="B257" s="382" t="s">
        <v>14</v>
      </c>
      <c r="C257" s="346">
        <v>73</v>
      </c>
      <c r="D257" s="352" t="s">
        <v>169</v>
      </c>
      <c r="E257" s="69" t="s">
        <v>15</v>
      </c>
      <c r="F257" s="283">
        <v>80</v>
      </c>
      <c r="G257" s="190"/>
      <c r="H257" s="191"/>
      <c r="I257" s="25">
        <v>63</v>
      </c>
      <c r="J257" s="159">
        <v>17</v>
      </c>
      <c r="K257" s="100"/>
      <c r="L257" s="15"/>
      <c r="M257" s="108">
        <v>55</v>
      </c>
      <c r="N257" s="15">
        <v>9</v>
      </c>
      <c r="O257" s="100">
        <v>68</v>
      </c>
      <c r="P257" s="15">
        <v>17</v>
      </c>
      <c r="Q257" s="100">
        <v>48</v>
      </c>
      <c r="R257" s="15">
        <v>2</v>
      </c>
      <c r="S257" s="245">
        <v>36</v>
      </c>
      <c r="T257" s="246">
        <v>13</v>
      </c>
      <c r="U257" s="107">
        <v>6</v>
      </c>
      <c r="V257" s="123">
        <v>16</v>
      </c>
      <c r="W257" s="274">
        <v>11.5</v>
      </c>
    </row>
    <row r="258" spans="1:23" ht="15.95" hidden="1" customHeight="1" outlineLevel="1" thickBot="1" x14ac:dyDescent="0.3">
      <c r="A258" s="380"/>
      <c r="B258" s="383"/>
      <c r="C258" s="346"/>
      <c r="D258" s="352"/>
      <c r="E258" s="75" t="s">
        <v>227</v>
      </c>
      <c r="F258" s="283">
        <v>99</v>
      </c>
      <c r="G258" s="195"/>
      <c r="H258" s="196"/>
      <c r="I258" s="131">
        <v>79</v>
      </c>
      <c r="J258" s="176">
        <v>20</v>
      </c>
      <c r="K258" s="101"/>
      <c r="L258" s="119"/>
      <c r="M258" s="120">
        <v>54</v>
      </c>
      <c r="N258" s="119">
        <v>8</v>
      </c>
      <c r="O258" s="101">
        <v>88</v>
      </c>
      <c r="P258" s="119">
        <v>8</v>
      </c>
      <c r="Q258" s="101">
        <v>30</v>
      </c>
      <c r="R258" s="119">
        <v>3</v>
      </c>
      <c r="S258" s="253">
        <v>34</v>
      </c>
      <c r="T258" s="254">
        <v>14</v>
      </c>
      <c r="U258" s="146">
        <v>50</v>
      </c>
      <c r="V258" s="147">
        <v>150</v>
      </c>
      <c r="W258" s="276">
        <v>100</v>
      </c>
    </row>
    <row r="259" spans="1:23" ht="19.5" hidden="1" customHeight="1" outlineLevel="1" thickBot="1" x14ac:dyDescent="0.3">
      <c r="A259" s="380"/>
      <c r="B259" s="383"/>
      <c r="C259" s="346"/>
      <c r="D259" s="352"/>
      <c r="E259" s="37" t="s">
        <v>225</v>
      </c>
      <c r="F259" s="283">
        <v>158</v>
      </c>
      <c r="G259" s="179"/>
      <c r="H259" s="182"/>
      <c r="I259" s="52">
        <v>125</v>
      </c>
      <c r="J259" s="160">
        <v>33</v>
      </c>
      <c r="K259" s="62"/>
      <c r="L259" s="61"/>
      <c r="M259" s="63">
        <v>98</v>
      </c>
      <c r="N259" s="61">
        <v>17</v>
      </c>
      <c r="O259" s="62">
        <v>106</v>
      </c>
      <c r="P259" s="61">
        <v>46</v>
      </c>
      <c r="Q259" s="62">
        <v>70</v>
      </c>
      <c r="R259" s="61">
        <v>2</v>
      </c>
      <c r="S259" s="247">
        <v>34</v>
      </c>
      <c r="T259" s="248">
        <v>14</v>
      </c>
      <c r="U259" s="65">
        <v>25</v>
      </c>
      <c r="V259" s="124">
        <v>250</v>
      </c>
      <c r="W259" s="271">
        <v>138</v>
      </c>
    </row>
    <row r="260" spans="1:23" ht="15.95" hidden="1" customHeight="1" outlineLevel="1" thickBot="1" x14ac:dyDescent="0.3">
      <c r="A260" s="380"/>
      <c r="B260" s="383"/>
      <c r="C260" s="347"/>
      <c r="D260" s="353"/>
      <c r="E260" s="19" t="s">
        <v>17</v>
      </c>
      <c r="F260" s="19">
        <f>IF(SUM(F257:F259)=SUM(I260:J260),SUM(F257:F259))</f>
        <v>337</v>
      </c>
      <c r="G260" s="19">
        <f t="shared" ref="G260:R260" si="101">SUM(G257:G259)</f>
        <v>0</v>
      </c>
      <c r="H260" s="19">
        <f t="shared" si="101"/>
        <v>0</v>
      </c>
      <c r="I260" s="19">
        <f t="shared" si="101"/>
        <v>267</v>
      </c>
      <c r="J260" s="19">
        <f t="shared" si="101"/>
        <v>70</v>
      </c>
      <c r="K260" s="19">
        <f t="shared" si="101"/>
        <v>0</v>
      </c>
      <c r="L260" s="19">
        <f t="shared" si="101"/>
        <v>0</v>
      </c>
      <c r="M260" s="19">
        <f t="shared" si="101"/>
        <v>207</v>
      </c>
      <c r="N260" s="19">
        <f t="shared" si="101"/>
        <v>34</v>
      </c>
      <c r="O260" s="19">
        <f t="shared" si="101"/>
        <v>262</v>
      </c>
      <c r="P260" s="19">
        <f t="shared" si="101"/>
        <v>71</v>
      </c>
      <c r="Q260" s="19">
        <f t="shared" si="101"/>
        <v>148</v>
      </c>
      <c r="R260" s="19">
        <f t="shared" si="101"/>
        <v>7</v>
      </c>
      <c r="S260" s="116" t="s">
        <v>162</v>
      </c>
      <c r="T260" s="116" t="s">
        <v>162</v>
      </c>
      <c r="U260" s="19" t="s">
        <v>162</v>
      </c>
      <c r="V260" s="19" t="s">
        <v>162</v>
      </c>
      <c r="W260" s="260" t="s">
        <v>162</v>
      </c>
    </row>
    <row r="261" spans="1:23" ht="15.95" hidden="1" customHeight="1" outlineLevel="1" thickBot="1" x14ac:dyDescent="0.3">
      <c r="A261" s="380"/>
      <c r="B261" s="383"/>
      <c r="C261" s="354">
        <v>74</v>
      </c>
      <c r="D261" s="352" t="s">
        <v>231</v>
      </c>
      <c r="E261" s="69" t="s">
        <v>15</v>
      </c>
      <c r="F261" s="283">
        <v>138</v>
      </c>
      <c r="G261" s="190">
        <v>29</v>
      </c>
      <c r="H261" s="191">
        <v>1</v>
      </c>
      <c r="I261" s="25">
        <v>107</v>
      </c>
      <c r="J261" s="129">
        <v>31</v>
      </c>
      <c r="K261" s="24"/>
      <c r="L261" s="25"/>
      <c r="M261" s="110">
        <v>47</v>
      </c>
      <c r="N261" s="25">
        <v>15</v>
      </c>
      <c r="O261" s="24">
        <v>63</v>
      </c>
      <c r="P261" s="25">
        <v>7</v>
      </c>
      <c r="Q261" s="24">
        <v>30</v>
      </c>
      <c r="R261" s="25">
        <v>0</v>
      </c>
      <c r="S261" s="255">
        <v>38</v>
      </c>
      <c r="T261" s="256">
        <v>18</v>
      </c>
      <c r="U261" s="26">
        <v>2</v>
      </c>
      <c r="V261" s="125">
        <v>20</v>
      </c>
      <c r="W261" s="274">
        <v>11</v>
      </c>
    </row>
    <row r="262" spans="1:23" ht="15.95" hidden="1" customHeight="1" outlineLevel="1" thickBot="1" x14ac:dyDescent="0.3">
      <c r="A262" s="380"/>
      <c r="B262" s="383"/>
      <c r="C262" s="346"/>
      <c r="D262" s="352"/>
      <c r="E262" s="75" t="s">
        <v>226</v>
      </c>
      <c r="F262" s="283">
        <v>47</v>
      </c>
      <c r="G262" s="195"/>
      <c r="H262" s="196"/>
      <c r="I262" s="131">
        <v>39</v>
      </c>
      <c r="J262" s="167">
        <v>8</v>
      </c>
      <c r="K262" s="30"/>
      <c r="L262" s="131"/>
      <c r="M262" s="144">
        <v>14</v>
      </c>
      <c r="N262" s="131">
        <v>15</v>
      </c>
      <c r="O262" s="30">
        <v>24</v>
      </c>
      <c r="P262" s="131">
        <v>4</v>
      </c>
      <c r="Q262" s="30">
        <v>5</v>
      </c>
      <c r="R262" s="131"/>
      <c r="S262" s="257">
        <v>35.799999999999997</v>
      </c>
      <c r="T262" s="258">
        <v>16</v>
      </c>
      <c r="U262" s="29">
        <v>14</v>
      </c>
      <c r="V262" s="145">
        <v>150</v>
      </c>
      <c r="W262" s="276">
        <v>18.899999999999999</v>
      </c>
    </row>
    <row r="263" spans="1:23" ht="15.95" hidden="1" customHeight="1" outlineLevel="1" thickBot="1" x14ac:dyDescent="0.3">
      <c r="A263" s="380"/>
      <c r="B263" s="383"/>
      <c r="C263" s="346"/>
      <c r="D263" s="352"/>
      <c r="E263" s="37" t="s">
        <v>16</v>
      </c>
      <c r="F263" s="283">
        <v>341</v>
      </c>
      <c r="G263" s="179">
        <v>66</v>
      </c>
      <c r="H263" s="182">
        <v>27</v>
      </c>
      <c r="I263" s="52">
        <v>252</v>
      </c>
      <c r="J263" s="160">
        <v>89</v>
      </c>
      <c r="K263" s="62">
        <v>1</v>
      </c>
      <c r="L263" s="61"/>
      <c r="M263" s="63">
        <v>83</v>
      </c>
      <c r="N263" s="61">
        <v>57</v>
      </c>
      <c r="O263" s="62">
        <v>213</v>
      </c>
      <c r="P263" s="61">
        <v>27</v>
      </c>
      <c r="Q263" s="62">
        <v>27</v>
      </c>
      <c r="R263" s="61">
        <v>7</v>
      </c>
      <c r="S263" s="247">
        <v>33.9</v>
      </c>
      <c r="T263" s="248">
        <v>15.4</v>
      </c>
      <c r="U263" s="65">
        <v>5</v>
      </c>
      <c r="V263" s="124">
        <v>225</v>
      </c>
      <c r="W263" s="271">
        <v>80.2</v>
      </c>
    </row>
    <row r="264" spans="1:23" ht="15.95" hidden="1" customHeight="1" outlineLevel="1" thickBot="1" x14ac:dyDescent="0.3">
      <c r="A264" s="380"/>
      <c r="B264" s="383"/>
      <c r="C264" s="347"/>
      <c r="D264" s="353"/>
      <c r="E264" s="19" t="s">
        <v>17</v>
      </c>
      <c r="F264" s="19">
        <f>IF(SUM(F261:F263)=SUM(I264:J264),SUM(F261:F263))</f>
        <v>526</v>
      </c>
      <c r="G264" s="19">
        <f t="shared" ref="G264:R264" si="102">SUM(G261:G263)</f>
        <v>95</v>
      </c>
      <c r="H264" s="19">
        <f t="shared" si="102"/>
        <v>28</v>
      </c>
      <c r="I264" s="19">
        <f t="shared" si="102"/>
        <v>398</v>
      </c>
      <c r="J264" s="19">
        <f t="shared" si="102"/>
        <v>128</v>
      </c>
      <c r="K264" s="19">
        <f t="shared" si="102"/>
        <v>1</v>
      </c>
      <c r="L264" s="19">
        <f t="shared" si="102"/>
        <v>0</v>
      </c>
      <c r="M264" s="19">
        <f t="shared" si="102"/>
        <v>144</v>
      </c>
      <c r="N264" s="19">
        <f t="shared" si="102"/>
        <v>87</v>
      </c>
      <c r="O264" s="19">
        <f t="shared" si="102"/>
        <v>300</v>
      </c>
      <c r="P264" s="19">
        <f t="shared" si="102"/>
        <v>38</v>
      </c>
      <c r="Q264" s="19">
        <f t="shared" si="102"/>
        <v>62</v>
      </c>
      <c r="R264" s="19">
        <f t="shared" si="102"/>
        <v>7</v>
      </c>
      <c r="S264" s="116" t="s">
        <v>162</v>
      </c>
      <c r="T264" s="116" t="s">
        <v>162</v>
      </c>
      <c r="U264" s="19" t="s">
        <v>162</v>
      </c>
      <c r="V264" s="19" t="s">
        <v>162</v>
      </c>
      <c r="W264" s="260" t="s">
        <v>162</v>
      </c>
    </row>
    <row r="265" spans="1:23" ht="15.95" hidden="1" customHeight="1" outlineLevel="1" thickBot="1" x14ac:dyDescent="0.3">
      <c r="A265" s="380"/>
      <c r="B265" s="383"/>
      <c r="C265" s="354">
        <v>75</v>
      </c>
      <c r="D265" s="387" t="s">
        <v>190</v>
      </c>
      <c r="E265" s="69" t="s">
        <v>15</v>
      </c>
      <c r="F265" s="283"/>
      <c r="G265" s="190"/>
      <c r="H265" s="191"/>
      <c r="I265" s="25"/>
      <c r="J265" s="159"/>
      <c r="K265" s="100"/>
      <c r="L265" s="15"/>
      <c r="M265" s="108"/>
      <c r="N265" s="15"/>
      <c r="O265" s="100"/>
      <c r="P265" s="15"/>
      <c r="Q265" s="100"/>
      <c r="R265" s="15"/>
      <c r="S265" s="245"/>
      <c r="T265" s="246"/>
      <c r="U265" s="107"/>
      <c r="V265" s="123"/>
      <c r="W265" s="274"/>
    </row>
    <row r="266" spans="1:23" ht="15.95" hidden="1" customHeight="1" outlineLevel="1" thickBot="1" x14ac:dyDescent="0.3">
      <c r="A266" s="380"/>
      <c r="B266" s="383"/>
      <c r="C266" s="346"/>
      <c r="D266" s="387"/>
      <c r="E266" s="37" t="s">
        <v>16</v>
      </c>
      <c r="F266" s="283">
        <v>7</v>
      </c>
      <c r="G266" s="179"/>
      <c r="H266" s="182"/>
      <c r="I266" s="52">
        <v>7</v>
      </c>
      <c r="J266" s="160"/>
      <c r="K266" s="62"/>
      <c r="L266" s="61"/>
      <c r="M266" s="63">
        <v>7</v>
      </c>
      <c r="N266" s="61">
        <v>6</v>
      </c>
      <c r="O266" s="62">
        <v>7</v>
      </c>
      <c r="P266" s="61">
        <v>7</v>
      </c>
      <c r="Q266" s="62">
        <v>6</v>
      </c>
      <c r="R266" s="61">
        <v>1</v>
      </c>
      <c r="S266" s="247">
        <v>28</v>
      </c>
      <c r="T266" s="248">
        <v>17</v>
      </c>
      <c r="U266" s="65">
        <v>70</v>
      </c>
      <c r="V266" s="124">
        <v>190</v>
      </c>
      <c r="W266" s="271">
        <v>130</v>
      </c>
    </row>
    <row r="267" spans="1:23" ht="15.95" hidden="1" customHeight="1" outlineLevel="1" thickBot="1" x14ac:dyDescent="0.3">
      <c r="A267" s="380"/>
      <c r="B267" s="383"/>
      <c r="C267" s="347"/>
      <c r="D267" s="387"/>
      <c r="E267" s="19" t="s">
        <v>17</v>
      </c>
      <c r="F267" s="19">
        <f>IF(SUM(F265:F266)=SUM(I267:J267),SUM(F265:F266))</f>
        <v>7</v>
      </c>
      <c r="G267" s="19">
        <f t="shared" ref="G267:R267" si="103">SUM(G265:G266)</f>
        <v>0</v>
      </c>
      <c r="H267" s="19">
        <f t="shared" si="103"/>
        <v>0</v>
      </c>
      <c r="I267" s="19">
        <f t="shared" si="103"/>
        <v>7</v>
      </c>
      <c r="J267" s="19">
        <f t="shared" si="103"/>
        <v>0</v>
      </c>
      <c r="K267" s="19">
        <f t="shared" si="103"/>
        <v>0</v>
      </c>
      <c r="L267" s="19">
        <f t="shared" si="103"/>
        <v>0</v>
      </c>
      <c r="M267" s="19">
        <f t="shared" si="103"/>
        <v>7</v>
      </c>
      <c r="N267" s="19">
        <f t="shared" si="103"/>
        <v>6</v>
      </c>
      <c r="O267" s="19">
        <f t="shared" si="103"/>
        <v>7</v>
      </c>
      <c r="P267" s="19">
        <f t="shared" si="103"/>
        <v>7</v>
      </c>
      <c r="Q267" s="19">
        <f t="shared" si="103"/>
        <v>6</v>
      </c>
      <c r="R267" s="19">
        <f t="shared" si="103"/>
        <v>1</v>
      </c>
      <c r="S267" s="116" t="s">
        <v>161</v>
      </c>
      <c r="T267" s="116" t="s">
        <v>161</v>
      </c>
      <c r="U267" s="19" t="s">
        <v>161</v>
      </c>
      <c r="V267" s="22" t="s">
        <v>161</v>
      </c>
      <c r="W267" s="260" t="s">
        <v>161</v>
      </c>
    </row>
    <row r="268" spans="1:23" ht="17.25" customHeight="1" collapsed="1" thickBot="1" x14ac:dyDescent="0.3">
      <c r="A268" s="380"/>
      <c r="B268" s="385"/>
      <c r="C268" s="364" t="s">
        <v>137</v>
      </c>
      <c r="D268" s="365"/>
      <c r="E268" s="74" t="s">
        <v>15</v>
      </c>
      <c r="F268" s="283">
        <f t="shared" ref="F268" si="104">F265+F261+F257</f>
        <v>218</v>
      </c>
      <c r="G268" s="216">
        <f>G265+G261+G257</f>
        <v>29</v>
      </c>
      <c r="H268" s="215">
        <f t="shared" ref="H268:R268" si="105">H265+H261+H257</f>
        <v>1</v>
      </c>
      <c r="I268" s="205">
        <f t="shared" si="105"/>
        <v>170</v>
      </c>
      <c r="J268" s="205">
        <f t="shared" si="105"/>
        <v>48</v>
      </c>
      <c r="K268" s="205">
        <f t="shared" si="105"/>
        <v>0</v>
      </c>
      <c r="L268" s="205">
        <f t="shared" si="105"/>
        <v>0</v>
      </c>
      <c r="M268" s="20">
        <f t="shared" si="105"/>
        <v>102</v>
      </c>
      <c r="N268" s="205">
        <f t="shared" si="105"/>
        <v>24</v>
      </c>
      <c r="O268" s="205">
        <f t="shared" si="105"/>
        <v>131</v>
      </c>
      <c r="P268" s="205">
        <f t="shared" si="105"/>
        <v>24</v>
      </c>
      <c r="Q268" s="205">
        <f t="shared" si="105"/>
        <v>78</v>
      </c>
      <c r="R268" s="205">
        <f t="shared" si="105"/>
        <v>2</v>
      </c>
      <c r="S268" s="244">
        <f>AVERAGE(S265,S261,S257)</f>
        <v>37</v>
      </c>
      <c r="T268" s="244">
        <f>AVERAGE(T265,T261,T257)</f>
        <v>15.5</v>
      </c>
      <c r="U268" s="153">
        <f>AVERAGE(U265,U261,U257)</f>
        <v>4</v>
      </c>
      <c r="V268" s="153">
        <f>AVERAGE(V265,V261,V257)</f>
        <v>18</v>
      </c>
      <c r="W268" s="259">
        <f>AVERAGE(W265,W261,W257)</f>
        <v>11.25</v>
      </c>
    </row>
    <row r="269" spans="1:23" ht="17.25" customHeight="1" thickBot="1" x14ac:dyDescent="0.3">
      <c r="A269" s="380"/>
      <c r="B269" s="385"/>
      <c r="C269" s="391"/>
      <c r="D269" s="432"/>
      <c r="E269" s="74" t="s">
        <v>226</v>
      </c>
      <c r="F269" s="283">
        <f t="shared" ref="F269" si="106">F262+F258</f>
        <v>146</v>
      </c>
      <c r="G269" s="216">
        <f>G262+G258</f>
        <v>0</v>
      </c>
      <c r="H269" s="216">
        <f t="shared" ref="H269:R269" si="107">H262+H258</f>
        <v>0</v>
      </c>
      <c r="I269" s="207">
        <f t="shared" si="107"/>
        <v>118</v>
      </c>
      <c r="J269" s="207">
        <f t="shared" si="107"/>
        <v>28</v>
      </c>
      <c r="K269" s="207">
        <f t="shared" si="107"/>
        <v>0</v>
      </c>
      <c r="L269" s="207">
        <f t="shared" si="107"/>
        <v>0</v>
      </c>
      <c r="M269" s="148">
        <f t="shared" si="107"/>
        <v>68</v>
      </c>
      <c r="N269" s="207">
        <f t="shared" si="107"/>
        <v>23</v>
      </c>
      <c r="O269" s="207">
        <f t="shared" si="107"/>
        <v>112</v>
      </c>
      <c r="P269" s="207">
        <f t="shared" si="107"/>
        <v>12</v>
      </c>
      <c r="Q269" s="207">
        <f t="shared" si="107"/>
        <v>35</v>
      </c>
      <c r="R269" s="207">
        <f t="shared" si="107"/>
        <v>3</v>
      </c>
      <c r="S269" s="244">
        <f>AVERAGE(S262,S258)</f>
        <v>34.9</v>
      </c>
      <c r="T269" s="244">
        <f>AVERAGE(T262,T258)</f>
        <v>15</v>
      </c>
      <c r="U269" s="153">
        <f>AVERAGE(U262,U258)</f>
        <v>32</v>
      </c>
      <c r="V269" s="153">
        <f>AVERAGE(V262,V258)</f>
        <v>150</v>
      </c>
      <c r="W269" s="265">
        <f>AVERAGE(W262,W258)</f>
        <v>59.45</v>
      </c>
    </row>
    <row r="270" spans="1:23" ht="16.5" customHeight="1" thickBot="1" x14ac:dyDescent="0.3">
      <c r="A270" s="380"/>
      <c r="B270" s="385"/>
      <c r="C270" s="366"/>
      <c r="D270" s="367"/>
      <c r="E270" s="49" t="s">
        <v>16</v>
      </c>
      <c r="F270" s="283">
        <f t="shared" ref="F270" si="108">F266+F263+F259</f>
        <v>506</v>
      </c>
      <c r="G270" s="216">
        <f>G266+G263+G259</f>
        <v>66</v>
      </c>
      <c r="H270" s="215">
        <f t="shared" ref="H270:R270" si="109">H266+H263+H259</f>
        <v>27</v>
      </c>
      <c r="I270" s="205">
        <f t="shared" si="109"/>
        <v>384</v>
      </c>
      <c r="J270" s="205">
        <f t="shared" si="109"/>
        <v>122</v>
      </c>
      <c r="K270" s="205">
        <f t="shared" si="109"/>
        <v>1</v>
      </c>
      <c r="L270" s="205">
        <f t="shared" si="109"/>
        <v>0</v>
      </c>
      <c r="M270" s="20">
        <f t="shared" si="109"/>
        <v>188</v>
      </c>
      <c r="N270" s="205">
        <f t="shared" si="109"/>
        <v>80</v>
      </c>
      <c r="O270" s="205">
        <f t="shared" si="109"/>
        <v>326</v>
      </c>
      <c r="P270" s="205">
        <f t="shared" si="109"/>
        <v>80</v>
      </c>
      <c r="Q270" s="205">
        <f t="shared" si="109"/>
        <v>103</v>
      </c>
      <c r="R270" s="205">
        <f t="shared" si="109"/>
        <v>10</v>
      </c>
      <c r="S270" s="244">
        <f>AVERAGE(S266,S263,S259)</f>
        <v>31.966666666666669</v>
      </c>
      <c r="T270" s="244">
        <f>AVERAGE(T266,T263,T259)</f>
        <v>15.466666666666667</v>
      </c>
      <c r="U270" s="161">
        <f>AVERAGE(U266,U263,U259)</f>
        <v>33.333333333333336</v>
      </c>
      <c r="V270" s="161">
        <f>AVERAGE(V266,V263,V259)</f>
        <v>221.66666666666666</v>
      </c>
      <c r="W270" s="265">
        <f>AVERAGE(W266,W263,W259)</f>
        <v>116.06666666666666</v>
      </c>
    </row>
    <row r="271" spans="1:23" ht="18" customHeight="1" thickBot="1" x14ac:dyDescent="0.3">
      <c r="A271" s="381"/>
      <c r="B271" s="386"/>
      <c r="C271" s="368"/>
      <c r="D271" s="369"/>
      <c r="E271" s="115" t="s">
        <v>17</v>
      </c>
      <c r="F271" s="143">
        <f>IF(SUM(F268:F270)=SUM(I271:J271),SUM(F268:F270))</f>
        <v>870</v>
      </c>
      <c r="G271" s="137">
        <f>SUM(G268:G270)</f>
        <v>95</v>
      </c>
      <c r="H271" s="137">
        <f t="shared" ref="H271:R271" si="110">SUM(H268:H270)</f>
        <v>28</v>
      </c>
      <c r="I271" s="137">
        <f t="shared" si="110"/>
        <v>672</v>
      </c>
      <c r="J271" s="137">
        <f t="shared" si="110"/>
        <v>198</v>
      </c>
      <c r="K271" s="137">
        <f t="shared" si="110"/>
        <v>1</v>
      </c>
      <c r="L271" s="137">
        <f t="shared" si="110"/>
        <v>0</v>
      </c>
      <c r="M271" s="137">
        <f t="shared" si="110"/>
        <v>358</v>
      </c>
      <c r="N271" s="137">
        <f t="shared" si="110"/>
        <v>127</v>
      </c>
      <c r="O271" s="137">
        <f t="shared" si="110"/>
        <v>569</v>
      </c>
      <c r="P271" s="137">
        <f t="shared" si="110"/>
        <v>116</v>
      </c>
      <c r="Q271" s="137">
        <f t="shared" si="110"/>
        <v>216</v>
      </c>
      <c r="R271" s="137">
        <f t="shared" si="110"/>
        <v>15</v>
      </c>
      <c r="S271" s="116" t="s">
        <v>162</v>
      </c>
      <c r="T271" s="116" t="s">
        <v>162</v>
      </c>
      <c r="U271" s="116" t="s">
        <v>162</v>
      </c>
      <c r="V271" s="117" t="s">
        <v>162</v>
      </c>
      <c r="W271" s="259" t="s">
        <v>162</v>
      </c>
    </row>
    <row r="272" spans="1:23" ht="15.95" hidden="1" customHeight="1" outlineLevel="1" thickBot="1" x14ac:dyDescent="0.3">
      <c r="A272" s="379">
        <v>10</v>
      </c>
      <c r="B272" s="382" t="s">
        <v>18</v>
      </c>
      <c r="C272" s="346">
        <v>76</v>
      </c>
      <c r="D272" s="352" t="s">
        <v>19</v>
      </c>
      <c r="E272" s="69" t="s">
        <v>15</v>
      </c>
      <c r="F272" s="283">
        <v>15</v>
      </c>
      <c r="G272" s="190"/>
      <c r="H272" s="191"/>
      <c r="I272" s="25">
        <v>14</v>
      </c>
      <c r="J272" s="159">
        <v>1</v>
      </c>
      <c r="K272" s="100"/>
      <c r="L272" s="15"/>
      <c r="M272" s="108">
        <v>8</v>
      </c>
      <c r="N272" s="15">
        <v>1</v>
      </c>
      <c r="O272" s="100">
        <v>4</v>
      </c>
      <c r="P272" s="15">
        <v>2</v>
      </c>
      <c r="Q272" s="100">
        <v>6</v>
      </c>
      <c r="R272" s="15"/>
      <c r="S272" s="245">
        <v>35</v>
      </c>
      <c r="T272" s="246">
        <v>14</v>
      </c>
      <c r="U272" s="107">
        <v>8</v>
      </c>
      <c r="V272" s="123">
        <v>16</v>
      </c>
      <c r="W272" s="274">
        <v>12</v>
      </c>
    </row>
    <row r="273" spans="1:23" ht="15.95" hidden="1" customHeight="1" outlineLevel="1" thickBot="1" x14ac:dyDescent="0.3">
      <c r="A273" s="380"/>
      <c r="B273" s="383"/>
      <c r="C273" s="346"/>
      <c r="D273" s="352"/>
      <c r="E273" s="37" t="s">
        <v>16</v>
      </c>
      <c r="F273" s="283">
        <v>80</v>
      </c>
      <c r="G273" s="179"/>
      <c r="H273" s="182"/>
      <c r="I273" s="52">
        <v>65</v>
      </c>
      <c r="J273" s="160">
        <v>15</v>
      </c>
      <c r="K273" s="62"/>
      <c r="L273" s="61"/>
      <c r="M273" s="63">
        <v>40</v>
      </c>
      <c r="N273" s="61">
        <v>6</v>
      </c>
      <c r="O273" s="62">
        <v>48</v>
      </c>
      <c r="P273" s="61">
        <v>18</v>
      </c>
      <c r="Q273" s="62">
        <v>29</v>
      </c>
      <c r="R273" s="61">
        <v>3</v>
      </c>
      <c r="S273" s="247">
        <v>34</v>
      </c>
      <c r="T273" s="248">
        <v>15</v>
      </c>
      <c r="U273" s="65">
        <v>15</v>
      </c>
      <c r="V273" s="124">
        <v>175</v>
      </c>
      <c r="W273" s="271">
        <v>95</v>
      </c>
    </row>
    <row r="274" spans="1:23" ht="15.95" hidden="1" customHeight="1" outlineLevel="1" thickBot="1" x14ac:dyDescent="0.3">
      <c r="A274" s="380"/>
      <c r="B274" s="383"/>
      <c r="C274" s="347"/>
      <c r="D274" s="353"/>
      <c r="E274" s="19" t="s">
        <v>17</v>
      </c>
      <c r="F274" s="19">
        <f>IF(SUM(F272:F273)=SUM(I274:J274),SUM(F272:F273))</f>
        <v>95</v>
      </c>
      <c r="G274" s="19">
        <f t="shared" ref="G274:R274" si="111">SUM(G272:G273)</f>
        <v>0</v>
      </c>
      <c r="H274" s="19">
        <f t="shared" si="111"/>
        <v>0</v>
      </c>
      <c r="I274" s="19">
        <f t="shared" si="111"/>
        <v>79</v>
      </c>
      <c r="J274" s="19">
        <f t="shared" si="111"/>
        <v>16</v>
      </c>
      <c r="K274" s="19">
        <f t="shared" si="111"/>
        <v>0</v>
      </c>
      <c r="L274" s="19">
        <f t="shared" si="111"/>
        <v>0</v>
      </c>
      <c r="M274" s="19">
        <f t="shared" si="111"/>
        <v>48</v>
      </c>
      <c r="N274" s="19">
        <f t="shared" si="111"/>
        <v>7</v>
      </c>
      <c r="O274" s="19">
        <f t="shared" si="111"/>
        <v>52</v>
      </c>
      <c r="P274" s="19">
        <f t="shared" si="111"/>
        <v>20</v>
      </c>
      <c r="Q274" s="19">
        <f t="shared" si="111"/>
        <v>35</v>
      </c>
      <c r="R274" s="19">
        <f t="shared" si="111"/>
        <v>3</v>
      </c>
      <c r="S274" s="235" t="s">
        <v>161</v>
      </c>
      <c r="T274" s="230" t="s">
        <v>161</v>
      </c>
      <c r="U274" s="19" t="s">
        <v>161</v>
      </c>
      <c r="V274" s="22" t="s">
        <v>161</v>
      </c>
      <c r="W274" s="260" t="s">
        <v>161</v>
      </c>
    </row>
    <row r="275" spans="1:23" ht="15.95" hidden="1" customHeight="1" outlineLevel="1" thickBot="1" x14ac:dyDescent="0.3">
      <c r="A275" s="380"/>
      <c r="B275" s="383"/>
      <c r="C275" s="346">
        <v>77</v>
      </c>
      <c r="D275" s="351" t="s">
        <v>20</v>
      </c>
      <c r="E275" s="69" t="s">
        <v>15</v>
      </c>
      <c r="F275" s="283"/>
      <c r="G275" s="190"/>
      <c r="H275" s="191"/>
      <c r="I275" s="25"/>
      <c r="J275" s="159"/>
      <c r="K275" s="100"/>
      <c r="L275" s="15"/>
      <c r="M275" s="108"/>
      <c r="N275" s="15"/>
      <c r="O275" s="100"/>
      <c r="P275" s="15"/>
      <c r="Q275" s="100"/>
      <c r="R275" s="15"/>
      <c r="S275" s="245"/>
      <c r="T275" s="246"/>
      <c r="U275" s="107"/>
      <c r="V275" s="123"/>
      <c r="W275" s="274"/>
    </row>
    <row r="276" spans="1:23" ht="15.95" hidden="1" customHeight="1" outlineLevel="1" thickBot="1" x14ac:dyDescent="0.3">
      <c r="A276" s="380"/>
      <c r="B276" s="383"/>
      <c r="C276" s="346"/>
      <c r="D276" s="352"/>
      <c r="E276" s="37" t="s">
        <v>16</v>
      </c>
      <c r="F276" s="283">
        <v>80</v>
      </c>
      <c r="G276" s="179"/>
      <c r="H276" s="182"/>
      <c r="I276" s="52">
        <v>65</v>
      </c>
      <c r="J276" s="160">
        <v>15</v>
      </c>
      <c r="K276" s="62"/>
      <c r="L276" s="61"/>
      <c r="M276" s="63">
        <v>37</v>
      </c>
      <c r="N276" s="61">
        <v>34</v>
      </c>
      <c r="O276" s="62">
        <v>34</v>
      </c>
      <c r="P276" s="61">
        <v>3</v>
      </c>
      <c r="Q276" s="62">
        <v>22</v>
      </c>
      <c r="R276" s="61"/>
      <c r="S276" s="247">
        <v>35</v>
      </c>
      <c r="T276" s="248">
        <v>14</v>
      </c>
      <c r="U276" s="65">
        <v>25</v>
      </c>
      <c r="V276" s="124">
        <v>185</v>
      </c>
      <c r="W276" s="271">
        <v>116.2</v>
      </c>
    </row>
    <row r="277" spans="1:23" ht="15.95" hidden="1" customHeight="1" outlineLevel="1" thickBot="1" x14ac:dyDescent="0.3">
      <c r="A277" s="380"/>
      <c r="B277" s="383"/>
      <c r="C277" s="347"/>
      <c r="D277" s="352"/>
      <c r="E277" s="19" t="s">
        <v>17</v>
      </c>
      <c r="F277" s="19">
        <f>IF(SUM(F275:F276)=SUM(I277:J277),SUM(F275:F276))</f>
        <v>80</v>
      </c>
      <c r="G277" s="19">
        <f t="shared" ref="G277:R277" si="112">SUM(G275:G276)</f>
        <v>0</v>
      </c>
      <c r="H277" s="19">
        <f t="shared" si="112"/>
        <v>0</v>
      </c>
      <c r="I277" s="19">
        <f t="shared" si="112"/>
        <v>65</v>
      </c>
      <c r="J277" s="19">
        <f t="shared" si="112"/>
        <v>15</v>
      </c>
      <c r="K277" s="19">
        <f t="shared" si="112"/>
        <v>0</v>
      </c>
      <c r="L277" s="19">
        <f t="shared" si="112"/>
        <v>0</v>
      </c>
      <c r="M277" s="19">
        <f t="shared" si="112"/>
        <v>37</v>
      </c>
      <c r="N277" s="19">
        <f t="shared" si="112"/>
        <v>34</v>
      </c>
      <c r="O277" s="19">
        <f t="shared" si="112"/>
        <v>34</v>
      </c>
      <c r="P277" s="19">
        <f t="shared" si="112"/>
        <v>3</v>
      </c>
      <c r="Q277" s="19">
        <f t="shared" si="112"/>
        <v>22</v>
      </c>
      <c r="R277" s="19">
        <f t="shared" si="112"/>
        <v>0</v>
      </c>
      <c r="S277" s="235" t="s">
        <v>161</v>
      </c>
      <c r="T277" s="230" t="s">
        <v>161</v>
      </c>
      <c r="U277" s="19" t="s">
        <v>161</v>
      </c>
      <c r="V277" s="22" t="s">
        <v>161</v>
      </c>
      <c r="W277" s="260" t="s">
        <v>161</v>
      </c>
    </row>
    <row r="278" spans="1:23" ht="17.25" customHeight="1" collapsed="1" thickBot="1" x14ac:dyDescent="0.3">
      <c r="A278" s="380"/>
      <c r="B278" s="385"/>
      <c r="C278" s="364" t="s">
        <v>138</v>
      </c>
      <c r="D278" s="365"/>
      <c r="E278" s="74" t="s">
        <v>15</v>
      </c>
      <c r="F278" s="283">
        <f>F275+F272</f>
        <v>15</v>
      </c>
      <c r="G278" s="189">
        <f t="shared" ref="G278:R279" si="113">G275+G272</f>
        <v>0</v>
      </c>
      <c r="H278" s="189">
        <f t="shared" si="113"/>
        <v>0</v>
      </c>
      <c r="I278" s="49">
        <f t="shared" si="113"/>
        <v>14</v>
      </c>
      <c r="J278" s="76">
        <f t="shared" si="113"/>
        <v>1</v>
      </c>
      <c r="K278" s="150">
        <f t="shared" si="113"/>
        <v>0</v>
      </c>
      <c r="L278" s="150">
        <f t="shared" si="113"/>
        <v>0</v>
      </c>
      <c r="M278" s="38">
        <f t="shared" si="113"/>
        <v>8</v>
      </c>
      <c r="N278" s="150">
        <f t="shared" si="113"/>
        <v>1</v>
      </c>
      <c r="O278" s="150">
        <f t="shared" si="113"/>
        <v>4</v>
      </c>
      <c r="P278" s="150">
        <f t="shared" si="113"/>
        <v>2</v>
      </c>
      <c r="Q278" s="150">
        <f t="shared" si="113"/>
        <v>6</v>
      </c>
      <c r="R278" s="150">
        <f t="shared" si="113"/>
        <v>0</v>
      </c>
      <c r="S278" s="244">
        <f t="shared" ref="S278:W279" si="114">AVERAGE(S275,S272)</f>
        <v>35</v>
      </c>
      <c r="T278" s="244">
        <f t="shared" si="114"/>
        <v>14</v>
      </c>
      <c r="U278" s="150">
        <f t="shared" si="114"/>
        <v>8</v>
      </c>
      <c r="V278" s="150">
        <f t="shared" si="114"/>
        <v>16</v>
      </c>
      <c r="W278" s="260">
        <f t="shared" si="114"/>
        <v>12</v>
      </c>
    </row>
    <row r="279" spans="1:23" ht="15.75" customHeight="1" thickBot="1" x14ac:dyDescent="0.3">
      <c r="A279" s="380"/>
      <c r="B279" s="385"/>
      <c r="C279" s="366"/>
      <c r="D279" s="367"/>
      <c r="E279" s="49" t="s">
        <v>16</v>
      </c>
      <c r="F279" s="283">
        <f>F276+F273</f>
        <v>160</v>
      </c>
      <c r="G279" s="212">
        <f t="shared" si="113"/>
        <v>0</v>
      </c>
      <c r="H279" s="212">
        <f t="shared" si="113"/>
        <v>0</v>
      </c>
      <c r="I279" s="305">
        <f t="shared" si="113"/>
        <v>130</v>
      </c>
      <c r="J279" s="305">
        <f t="shared" si="113"/>
        <v>30</v>
      </c>
      <c r="K279" s="305">
        <f t="shared" si="113"/>
        <v>0</v>
      </c>
      <c r="L279" s="305">
        <f t="shared" si="113"/>
        <v>0</v>
      </c>
      <c r="M279" s="38">
        <f t="shared" si="113"/>
        <v>77</v>
      </c>
      <c r="N279" s="305">
        <f t="shared" si="113"/>
        <v>40</v>
      </c>
      <c r="O279" s="305">
        <f t="shared" si="113"/>
        <v>82</v>
      </c>
      <c r="P279" s="305">
        <f t="shared" si="113"/>
        <v>21</v>
      </c>
      <c r="Q279" s="305">
        <f t="shared" si="113"/>
        <v>51</v>
      </c>
      <c r="R279" s="305">
        <f t="shared" si="113"/>
        <v>3</v>
      </c>
      <c r="S279" s="244">
        <f t="shared" si="114"/>
        <v>34.5</v>
      </c>
      <c r="T279" s="244">
        <f t="shared" si="114"/>
        <v>14.5</v>
      </c>
      <c r="U279" s="150">
        <f t="shared" si="114"/>
        <v>20</v>
      </c>
      <c r="V279" s="150">
        <f t="shared" si="114"/>
        <v>180</v>
      </c>
      <c r="W279" s="250">
        <f t="shared" si="114"/>
        <v>105.6</v>
      </c>
    </row>
    <row r="280" spans="1:23" ht="15.95" customHeight="1" thickBot="1" x14ac:dyDescent="0.3">
      <c r="A280" s="381"/>
      <c r="B280" s="386"/>
      <c r="C280" s="368"/>
      <c r="D280" s="369"/>
      <c r="E280" s="115" t="s">
        <v>17</v>
      </c>
      <c r="F280" s="115">
        <f>IF(SUM(F278:F279)=SUM(I280:J280),SUM(F278:F279))</f>
        <v>175</v>
      </c>
      <c r="G280" s="137">
        <f t="shared" ref="G280:R280" si="115">SUM(G278:G279)</f>
        <v>0</v>
      </c>
      <c r="H280" s="137">
        <f t="shared" si="115"/>
        <v>0</v>
      </c>
      <c r="I280" s="137">
        <f t="shared" si="115"/>
        <v>144</v>
      </c>
      <c r="J280" s="137">
        <f t="shared" si="115"/>
        <v>31</v>
      </c>
      <c r="K280" s="137">
        <f t="shared" si="115"/>
        <v>0</v>
      </c>
      <c r="L280" s="137">
        <f t="shared" si="115"/>
        <v>0</v>
      </c>
      <c r="M280" s="137">
        <f t="shared" si="115"/>
        <v>85</v>
      </c>
      <c r="N280" s="137">
        <f t="shared" si="115"/>
        <v>41</v>
      </c>
      <c r="O280" s="137">
        <f t="shared" si="115"/>
        <v>86</v>
      </c>
      <c r="P280" s="137">
        <f t="shared" si="115"/>
        <v>23</v>
      </c>
      <c r="Q280" s="137">
        <f t="shared" si="115"/>
        <v>57</v>
      </c>
      <c r="R280" s="137">
        <f t="shared" si="115"/>
        <v>3</v>
      </c>
      <c r="S280" s="116" t="s">
        <v>162</v>
      </c>
      <c r="T280" s="116" t="s">
        <v>162</v>
      </c>
      <c r="U280" s="116" t="s">
        <v>162</v>
      </c>
      <c r="V280" s="117" t="s">
        <v>162</v>
      </c>
      <c r="W280" s="259" t="s">
        <v>162</v>
      </c>
    </row>
    <row r="281" spans="1:23" ht="15.95" hidden="1" customHeight="1" outlineLevel="1" thickBot="1" x14ac:dyDescent="0.3">
      <c r="A281" s="379">
        <v>11</v>
      </c>
      <c r="B281" s="382" t="s">
        <v>85</v>
      </c>
      <c r="C281" s="345">
        <v>78</v>
      </c>
      <c r="D281" s="387" t="s">
        <v>86</v>
      </c>
      <c r="E281" s="75" t="s">
        <v>15</v>
      </c>
      <c r="F281" s="283">
        <v>24</v>
      </c>
      <c r="G281" s="190">
        <v>16</v>
      </c>
      <c r="H281" s="191"/>
      <c r="I281" s="25">
        <v>23</v>
      </c>
      <c r="J281" s="159">
        <v>1</v>
      </c>
      <c r="K281" s="100"/>
      <c r="L281" s="15"/>
      <c r="M281" s="108">
        <v>7</v>
      </c>
      <c r="N281" s="15">
        <v>2</v>
      </c>
      <c r="O281" s="15">
        <v>18</v>
      </c>
      <c r="P281" s="15"/>
      <c r="Q281" s="15">
        <v>5</v>
      </c>
      <c r="R281" s="100"/>
      <c r="S281" s="232">
        <f>AVERAGE(36.5,38,37.8)</f>
        <v>37.43333333333333</v>
      </c>
      <c r="T281" s="232">
        <f>AVERAGE(15,12.3,10.4)</f>
        <v>12.566666666666668</v>
      </c>
      <c r="U281" s="297">
        <f>AVERAGE(8,6,4)</f>
        <v>6</v>
      </c>
      <c r="V281" s="297">
        <f>AVERAGE(12,12,16)</f>
        <v>13.333333333333334</v>
      </c>
      <c r="W281" s="298">
        <f>AVERAGE(10,10,12.21)</f>
        <v>10.736666666666666</v>
      </c>
    </row>
    <row r="282" spans="1:23" ht="15.95" hidden="1" customHeight="1" outlineLevel="1" thickBot="1" x14ac:dyDescent="0.3">
      <c r="A282" s="380"/>
      <c r="B282" s="383"/>
      <c r="C282" s="346"/>
      <c r="D282" s="349"/>
      <c r="E282" s="37" t="s">
        <v>16</v>
      </c>
      <c r="F282" s="283">
        <v>145</v>
      </c>
      <c r="G282" s="179"/>
      <c r="H282" s="182"/>
      <c r="I282" s="52">
        <v>113</v>
      </c>
      <c r="J282" s="160">
        <v>32</v>
      </c>
      <c r="K282" s="62">
        <v>2</v>
      </c>
      <c r="L282" s="61"/>
      <c r="M282" s="63">
        <v>50</v>
      </c>
      <c r="N282" s="61">
        <v>7</v>
      </c>
      <c r="O282" s="62">
        <v>71</v>
      </c>
      <c r="P282" s="61">
        <v>16</v>
      </c>
      <c r="Q282" s="62">
        <v>24</v>
      </c>
      <c r="R282" s="61"/>
      <c r="S282" s="237">
        <v>33</v>
      </c>
      <c r="T282" s="238">
        <v>10.6</v>
      </c>
      <c r="U282" s="64">
        <v>5</v>
      </c>
      <c r="V282" s="65">
        <v>220</v>
      </c>
      <c r="W282" s="271">
        <v>85.79</v>
      </c>
    </row>
    <row r="283" spans="1:23" ht="15.95" hidden="1" customHeight="1" outlineLevel="1" thickBot="1" x14ac:dyDescent="0.3">
      <c r="A283" s="380"/>
      <c r="B283" s="383"/>
      <c r="C283" s="347"/>
      <c r="D283" s="350"/>
      <c r="E283" s="19" t="s">
        <v>17</v>
      </c>
      <c r="F283" s="19">
        <f>IF(SUM(F281:F282)=SUM(I283:J283),SUM(F281:F282))</f>
        <v>169</v>
      </c>
      <c r="G283" s="19">
        <f t="shared" ref="G283:R283" si="116">SUM(G281:G282)</f>
        <v>16</v>
      </c>
      <c r="H283" s="19">
        <f t="shared" si="116"/>
        <v>0</v>
      </c>
      <c r="I283" s="19">
        <f t="shared" si="116"/>
        <v>136</v>
      </c>
      <c r="J283" s="19">
        <f t="shared" si="116"/>
        <v>33</v>
      </c>
      <c r="K283" s="19">
        <f t="shared" si="116"/>
        <v>2</v>
      </c>
      <c r="L283" s="19">
        <f t="shared" si="116"/>
        <v>0</v>
      </c>
      <c r="M283" s="19">
        <f t="shared" si="116"/>
        <v>57</v>
      </c>
      <c r="N283" s="19">
        <f t="shared" si="116"/>
        <v>9</v>
      </c>
      <c r="O283" s="19">
        <f t="shared" si="116"/>
        <v>89</v>
      </c>
      <c r="P283" s="19">
        <f t="shared" si="116"/>
        <v>16</v>
      </c>
      <c r="Q283" s="19">
        <f t="shared" si="116"/>
        <v>29</v>
      </c>
      <c r="R283" s="301">
        <f t="shared" si="116"/>
        <v>0</v>
      </c>
      <c r="S283" s="235" t="s">
        <v>161</v>
      </c>
      <c r="T283" s="230" t="s">
        <v>161</v>
      </c>
      <c r="U283" s="19" t="s">
        <v>161</v>
      </c>
      <c r="V283" s="22" t="s">
        <v>161</v>
      </c>
      <c r="W283" s="260" t="s">
        <v>161</v>
      </c>
    </row>
    <row r="284" spans="1:23" ht="15.75" hidden="1" customHeight="1" outlineLevel="1" thickBot="1" x14ac:dyDescent="0.3">
      <c r="A284" s="380"/>
      <c r="B284" s="383"/>
      <c r="C284" s="345">
        <v>79</v>
      </c>
      <c r="D284" s="387" t="s">
        <v>87</v>
      </c>
      <c r="E284" s="69" t="s">
        <v>15</v>
      </c>
      <c r="F284" s="283"/>
      <c r="G284" s="190"/>
      <c r="H284" s="191"/>
      <c r="I284" s="25"/>
      <c r="J284" s="159"/>
      <c r="K284" s="100"/>
      <c r="L284" s="15"/>
      <c r="M284" s="108"/>
      <c r="N284" s="15"/>
      <c r="O284" s="100"/>
      <c r="P284" s="15"/>
      <c r="Q284" s="100"/>
      <c r="R284" s="15"/>
      <c r="S284" s="236"/>
      <c r="T284" s="226"/>
      <c r="U284" s="58"/>
      <c r="V284" s="59"/>
      <c r="W284" s="270"/>
    </row>
    <row r="285" spans="1:23" ht="15.95" hidden="1" customHeight="1" outlineLevel="1" thickBot="1" x14ac:dyDescent="0.3">
      <c r="A285" s="380"/>
      <c r="B285" s="383"/>
      <c r="C285" s="346"/>
      <c r="D285" s="349"/>
      <c r="E285" s="37" t="s">
        <v>16</v>
      </c>
      <c r="F285" s="283">
        <v>72</v>
      </c>
      <c r="G285" s="179"/>
      <c r="H285" s="182">
        <v>1</v>
      </c>
      <c r="I285" s="52">
        <v>59</v>
      </c>
      <c r="J285" s="160">
        <v>13</v>
      </c>
      <c r="K285" s="62"/>
      <c r="L285" s="61"/>
      <c r="M285" s="63">
        <v>27</v>
      </c>
      <c r="N285" s="61">
        <v>22</v>
      </c>
      <c r="O285" s="62">
        <v>27</v>
      </c>
      <c r="P285" s="61">
        <v>11</v>
      </c>
      <c r="Q285" s="62">
        <v>8</v>
      </c>
      <c r="R285" s="61"/>
      <c r="S285" s="237">
        <v>35.200000000000003</v>
      </c>
      <c r="T285" s="280">
        <v>13.2</v>
      </c>
      <c r="U285" s="64">
        <v>5</v>
      </c>
      <c r="V285" s="65">
        <v>200</v>
      </c>
      <c r="W285" s="271">
        <v>66.599999999999994</v>
      </c>
    </row>
    <row r="286" spans="1:23" ht="15.95" hidden="1" customHeight="1" outlineLevel="1" thickBot="1" x14ac:dyDescent="0.3">
      <c r="A286" s="380"/>
      <c r="B286" s="383"/>
      <c r="C286" s="347"/>
      <c r="D286" s="350"/>
      <c r="E286" s="19" t="s">
        <v>17</v>
      </c>
      <c r="F286" s="19">
        <f>IF(SUM(F284:F285)=SUM(I286:J286),SUM(F284:F285))</f>
        <v>72</v>
      </c>
      <c r="G286" s="19">
        <f t="shared" ref="G286:R286" si="117">SUM(G284:G285)</f>
        <v>0</v>
      </c>
      <c r="H286" s="19">
        <f t="shared" si="117"/>
        <v>1</v>
      </c>
      <c r="I286" s="19">
        <f t="shared" si="117"/>
        <v>59</v>
      </c>
      <c r="J286" s="19">
        <f t="shared" si="117"/>
        <v>13</v>
      </c>
      <c r="K286" s="19">
        <f t="shared" si="117"/>
        <v>0</v>
      </c>
      <c r="L286" s="19">
        <f t="shared" si="117"/>
        <v>0</v>
      </c>
      <c r="M286" s="19">
        <f t="shared" si="117"/>
        <v>27</v>
      </c>
      <c r="N286" s="19">
        <f t="shared" si="117"/>
        <v>22</v>
      </c>
      <c r="O286" s="19">
        <f t="shared" si="117"/>
        <v>27</v>
      </c>
      <c r="P286" s="19">
        <f t="shared" si="117"/>
        <v>11</v>
      </c>
      <c r="Q286" s="19">
        <f t="shared" si="117"/>
        <v>8</v>
      </c>
      <c r="R286" s="19">
        <f t="shared" si="117"/>
        <v>0</v>
      </c>
      <c r="S286" s="235" t="s">
        <v>161</v>
      </c>
      <c r="T286" s="230" t="s">
        <v>161</v>
      </c>
      <c r="U286" s="19" t="s">
        <v>161</v>
      </c>
      <c r="V286" s="22" t="s">
        <v>161</v>
      </c>
      <c r="W286" s="260" t="s">
        <v>161</v>
      </c>
    </row>
    <row r="287" spans="1:23" ht="15.95" hidden="1" customHeight="1" outlineLevel="1" thickBot="1" x14ac:dyDescent="0.3">
      <c r="A287" s="380"/>
      <c r="B287" s="383"/>
      <c r="C287" s="345">
        <v>80</v>
      </c>
      <c r="D287" s="348" t="s">
        <v>88</v>
      </c>
      <c r="E287" s="69" t="s">
        <v>15</v>
      </c>
      <c r="F287" s="283"/>
      <c r="G287" s="190"/>
      <c r="H287" s="191"/>
      <c r="I287" s="25"/>
      <c r="J287" s="159"/>
      <c r="K287" s="100"/>
      <c r="L287" s="15"/>
      <c r="M287" s="108"/>
      <c r="N287" s="15"/>
      <c r="O287" s="100"/>
      <c r="P287" s="15"/>
      <c r="Q287" s="100"/>
      <c r="R287" s="15"/>
      <c r="S287" s="245"/>
      <c r="T287" s="246"/>
      <c r="U287" s="107"/>
      <c r="V287" s="123"/>
      <c r="W287" s="274"/>
    </row>
    <row r="288" spans="1:23" ht="15.95" hidden="1" customHeight="1" outlineLevel="1" thickBot="1" x14ac:dyDescent="0.3">
      <c r="A288" s="380"/>
      <c r="B288" s="383"/>
      <c r="C288" s="346"/>
      <c r="D288" s="349"/>
      <c r="E288" s="37" t="s">
        <v>16</v>
      </c>
      <c r="F288" s="283">
        <v>36</v>
      </c>
      <c r="G288" s="179"/>
      <c r="H288" s="182"/>
      <c r="I288" s="52">
        <v>34</v>
      </c>
      <c r="J288" s="160">
        <v>2</v>
      </c>
      <c r="K288" s="62"/>
      <c r="L288" s="61"/>
      <c r="M288" s="63">
        <v>5</v>
      </c>
      <c r="N288" s="61"/>
      <c r="O288" s="62">
        <v>11</v>
      </c>
      <c r="P288" s="61">
        <v>1</v>
      </c>
      <c r="Q288" s="62">
        <v>2</v>
      </c>
      <c r="R288" s="61"/>
      <c r="S288" s="247">
        <v>35</v>
      </c>
      <c r="T288" s="248">
        <v>15</v>
      </c>
      <c r="U288" s="65">
        <v>5</v>
      </c>
      <c r="V288" s="124">
        <v>235</v>
      </c>
      <c r="W288" s="271">
        <v>89.5</v>
      </c>
    </row>
    <row r="289" spans="1:23" ht="15.95" hidden="1" customHeight="1" outlineLevel="1" thickBot="1" x14ac:dyDescent="0.3">
      <c r="A289" s="380"/>
      <c r="B289" s="383"/>
      <c r="C289" s="347"/>
      <c r="D289" s="350"/>
      <c r="E289" s="19" t="s">
        <v>17</v>
      </c>
      <c r="F289" s="19">
        <f>IF(SUM(F287:F288)=SUM(I289:J289),SUM(F287:F288))</f>
        <v>36</v>
      </c>
      <c r="G289" s="19">
        <f t="shared" ref="G289:R289" si="118">SUM(G287:G288)</f>
        <v>0</v>
      </c>
      <c r="H289" s="19">
        <f t="shared" si="118"/>
        <v>0</v>
      </c>
      <c r="I289" s="19">
        <f t="shared" si="118"/>
        <v>34</v>
      </c>
      <c r="J289" s="19">
        <f t="shared" si="118"/>
        <v>2</v>
      </c>
      <c r="K289" s="19">
        <f t="shared" si="118"/>
        <v>0</v>
      </c>
      <c r="L289" s="19">
        <f t="shared" si="118"/>
        <v>0</v>
      </c>
      <c r="M289" s="19">
        <f t="shared" si="118"/>
        <v>5</v>
      </c>
      <c r="N289" s="19">
        <f t="shared" si="118"/>
        <v>0</v>
      </c>
      <c r="O289" s="19">
        <f t="shared" si="118"/>
        <v>11</v>
      </c>
      <c r="P289" s="19">
        <f t="shared" si="118"/>
        <v>1</v>
      </c>
      <c r="Q289" s="19">
        <f t="shared" si="118"/>
        <v>2</v>
      </c>
      <c r="R289" s="19">
        <f t="shared" si="118"/>
        <v>0</v>
      </c>
      <c r="S289" s="235" t="s">
        <v>161</v>
      </c>
      <c r="T289" s="230" t="s">
        <v>161</v>
      </c>
      <c r="U289" s="19" t="s">
        <v>161</v>
      </c>
      <c r="V289" s="22" t="s">
        <v>161</v>
      </c>
      <c r="W289" s="260" t="s">
        <v>161</v>
      </c>
    </row>
    <row r="290" spans="1:23" ht="15.95" hidden="1" customHeight="1" outlineLevel="1" thickBot="1" x14ac:dyDescent="0.3">
      <c r="A290" s="380"/>
      <c r="B290" s="383"/>
      <c r="C290" s="345">
        <v>81</v>
      </c>
      <c r="D290" s="348" t="s">
        <v>89</v>
      </c>
      <c r="E290" s="69" t="s">
        <v>15</v>
      </c>
      <c r="F290" s="283"/>
      <c r="G290" s="190"/>
      <c r="H290" s="191"/>
      <c r="I290" s="25"/>
      <c r="J290" s="159"/>
      <c r="K290" s="100"/>
      <c r="L290" s="15"/>
      <c r="M290" s="108"/>
      <c r="N290" s="15"/>
      <c r="O290" s="100"/>
      <c r="P290" s="15"/>
      <c r="Q290" s="100"/>
      <c r="R290" s="15"/>
      <c r="S290" s="245"/>
      <c r="T290" s="246"/>
      <c r="U290" s="107"/>
      <c r="V290" s="123"/>
      <c r="W290" s="274"/>
    </row>
    <row r="291" spans="1:23" ht="18" hidden="1" customHeight="1" outlineLevel="1" thickBot="1" x14ac:dyDescent="0.3">
      <c r="A291" s="380"/>
      <c r="B291" s="383"/>
      <c r="C291" s="346"/>
      <c r="D291" s="349"/>
      <c r="E291" s="37" t="s">
        <v>16</v>
      </c>
      <c r="F291" s="283">
        <v>17</v>
      </c>
      <c r="G291" s="179"/>
      <c r="H291" s="182"/>
      <c r="I291" s="52">
        <v>14</v>
      </c>
      <c r="J291" s="160">
        <v>3</v>
      </c>
      <c r="K291" s="62"/>
      <c r="L291" s="61"/>
      <c r="M291" s="63">
        <v>8</v>
      </c>
      <c r="N291" s="61">
        <v>5</v>
      </c>
      <c r="O291" s="62">
        <v>8</v>
      </c>
      <c r="P291" s="61">
        <v>4</v>
      </c>
      <c r="Q291" s="62">
        <v>4</v>
      </c>
      <c r="R291" s="61"/>
      <c r="S291" s="247">
        <v>35</v>
      </c>
      <c r="T291" s="248">
        <v>16</v>
      </c>
      <c r="U291" s="65">
        <v>40</v>
      </c>
      <c r="V291" s="124">
        <v>120</v>
      </c>
      <c r="W291" s="271">
        <v>90</v>
      </c>
    </row>
    <row r="292" spans="1:23" ht="15.95" hidden="1" customHeight="1" outlineLevel="1" thickBot="1" x14ac:dyDescent="0.3">
      <c r="A292" s="380"/>
      <c r="B292" s="383"/>
      <c r="C292" s="347"/>
      <c r="D292" s="350"/>
      <c r="E292" s="19" t="s">
        <v>17</v>
      </c>
      <c r="F292" s="19">
        <f>IF(SUM(F290:F291)=SUM(I292:J292),SUM(F290:F291))</f>
        <v>17</v>
      </c>
      <c r="G292" s="19">
        <f t="shared" ref="G292:R292" si="119">SUM(G290:G291)</f>
        <v>0</v>
      </c>
      <c r="H292" s="19">
        <f t="shared" si="119"/>
        <v>0</v>
      </c>
      <c r="I292" s="19">
        <f t="shared" si="119"/>
        <v>14</v>
      </c>
      <c r="J292" s="19">
        <f t="shared" si="119"/>
        <v>3</v>
      </c>
      <c r="K292" s="19">
        <f t="shared" si="119"/>
        <v>0</v>
      </c>
      <c r="L292" s="19">
        <f t="shared" si="119"/>
        <v>0</v>
      </c>
      <c r="M292" s="19">
        <f t="shared" si="119"/>
        <v>8</v>
      </c>
      <c r="N292" s="19">
        <f t="shared" si="119"/>
        <v>5</v>
      </c>
      <c r="O292" s="19">
        <f t="shared" si="119"/>
        <v>8</v>
      </c>
      <c r="P292" s="19">
        <f t="shared" si="119"/>
        <v>4</v>
      </c>
      <c r="Q292" s="19">
        <f t="shared" si="119"/>
        <v>4</v>
      </c>
      <c r="R292" s="19">
        <f t="shared" si="119"/>
        <v>0</v>
      </c>
      <c r="S292" s="235" t="s">
        <v>161</v>
      </c>
      <c r="T292" s="230" t="s">
        <v>161</v>
      </c>
      <c r="U292" s="19" t="s">
        <v>161</v>
      </c>
      <c r="V292" s="22" t="s">
        <v>161</v>
      </c>
      <c r="W292" s="260" t="s">
        <v>161</v>
      </c>
    </row>
    <row r="293" spans="1:23" ht="15.95" customHeight="1" collapsed="1" thickBot="1" x14ac:dyDescent="0.3">
      <c r="A293" s="380"/>
      <c r="B293" s="385"/>
      <c r="C293" s="426" t="s">
        <v>139</v>
      </c>
      <c r="D293" s="427"/>
      <c r="E293" s="74" t="s">
        <v>15</v>
      </c>
      <c r="F293" s="283">
        <f>F290+F287+F284+F281</f>
        <v>24</v>
      </c>
      <c r="G293" s="189">
        <f t="shared" ref="G293:R294" si="120">G290+G287+G284+G281</f>
        <v>16</v>
      </c>
      <c r="H293" s="189">
        <f t="shared" si="120"/>
        <v>0</v>
      </c>
      <c r="I293" s="49">
        <f t="shared" si="120"/>
        <v>23</v>
      </c>
      <c r="J293" s="76">
        <f t="shared" si="120"/>
        <v>1</v>
      </c>
      <c r="K293" s="150">
        <f t="shared" si="120"/>
        <v>0</v>
      </c>
      <c r="L293" s="150">
        <f t="shared" si="120"/>
        <v>0</v>
      </c>
      <c r="M293" s="38">
        <f t="shared" si="120"/>
        <v>7</v>
      </c>
      <c r="N293" s="150">
        <f t="shared" si="120"/>
        <v>2</v>
      </c>
      <c r="O293" s="150">
        <f t="shared" si="120"/>
        <v>18</v>
      </c>
      <c r="P293" s="150">
        <f>P290+P287+P284+Q281</f>
        <v>5</v>
      </c>
      <c r="Q293" s="150">
        <f>Q290+Q287+Q284+R281</f>
        <v>0</v>
      </c>
      <c r="R293" s="150">
        <f>R290+R287+R284+S281</f>
        <v>37.43333333333333</v>
      </c>
      <c r="S293" s="244">
        <f>AVERAGE(S290,S287,S284,T281)</f>
        <v>12.566666666666668</v>
      </c>
      <c r="T293" s="244">
        <f>AVERAGE(T290,T287,T284,U281)</f>
        <v>6</v>
      </c>
      <c r="U293" s="157">
        <f>AVERAGE(U290,U287,U284,V281)</f>
        <v>13.333333333333334</v>
      </c>
      <c r="V293" s="157">
        <f>AVERAGE(V290,V287,V284,W281)</f>
        <v>10.736666666666666</v>
      </c>
      <c r="W293" s="260">
        <f t="shared" ref="S293:W294" si="121">AVERAGE(W290,W287,W284,W281)</f>
        <v>10.736666666666666</v>
      </c>
    </row>
    <row r="294" spans="1:23" ht="18" customHeight="1" thickBot="1" x14ac:dyDescent="0.3">
      <c r="A294" s="380"/>
      <c r="B294" s="385"/>
      <c r="C294" s="428"/>
      <c r="D294" s="429"/>
      <c r="E294" s="49" t="s">
        <v>16</v>
      </c>
      <c r="F294" s="283">
        <f>F291+F288+F285+F282</f>
        <v>270</v>
      </c>
      <c r="G294" s="217">
        <f t="shared" si="120"/>
        <v>0</v>
      </c>
      <c r="H294" s="217">
        <f t="shared" si="120"/>
        <v>1</v>
      </c>
      <c r="I294" s="305">
        <f t="shared" si="120"/>
        <v>220</v>
      </c>
      <c r="J294" s="305">
        <f t="shared" si="120"/>
        <v>50</v>
      </c>
      <c r="K294" s="305">
        <f t="shared" si="120"/>
        <v>2</v>
      </c>
      <c r="L294" s="305">
        <f t="shared" si="120"/>
        <v>0</v>
      </c>
      <c r="M294" s="38">
        <f t="shared" si="120"/>
        <v>90</v>
      </c>
      <c r="N294" s="305">
        <f t="shared" si="120"/>
        <v>34</v>
      </c>
      <c r="O294" s="305">
        <f t="shared" si="120"/>
        <v>117</v>
      </c>
      <c r="P294" s="305">
        <f t="shared" si="120"/>
        <v>32</v>
      </c>
      <c r="Q294" s="305">
        <f t="shared" si="120"/>
        <v>38</v>
      </c>
      <c r="R294" s="305">
        <f t="shared" si="120"/>
        <v>0</v>
      </c>
      <c r="S294" s="244">
        <f t="shared" si="121"/>
        <v>34.549999999999997</v>
      </c>
      <c r="T294" s="244">
        <f t="shared" si="121"/>
        <v>13.700000000000001</v>
      </c>
      <c r="U294" s="157">
        <f t="shared" si="121"/>
        <v>13.75</v>
      </c>
      <c r="V294" s="157">
        <f t="shared" si="121"/>
        <v>193.75</v>
      </c>
      <c r="W294" s="260">
        <f t="shared" si="121"/>
        <v>82.972499999999997</v>
      </c>
    </row>
    <row r="295" spans="1:23" ht="15.95" customHeight="1" thickBot="1" x14ac:dyDescent="0.3">
      <c r="A295" s="381"/>
      <c r="B295" s="386"/>
      <c r="C295" s="430"/>
      <c r="D295" s="431"/>
      <c r="E295" s="115" t="s">
        <v>17</v>
      </c>
      <c r="F295" s="115">
        <f>IF(SUM(F293:F294)=SUM(I295:J295),SUM(F293:F294))</f>
        <v>294</v>
      </c>
      <c r="G295" s="137">
        <f t="shared" ref="G295:R295" si="122">SUM(G293:G294)</f>
        <v>16</v>
      </c>
      <c r="H295" s="137">
        <f t="shared" si="122"/>
        <v>1</v>
      </c>
      <c r="I295" s="137">
        <f t="shared" si="122"/>
        <v>243</v>
      </c>
      <c r="J295" s="137">
        <f t="shared" si="122"/>
        <v>51</v>
      </c>
      <c r="K295" s="137">
        <f t="shared" si="122"/>
        <v>2</v>
      </c>
      <c r="L295" s="137">
        <f t="shared" si="122"/>
        <v>0</v>
      </c>
      <c r="M295" s="137">
        <f t="shared" si="122"/>
        <v>97</v>
      </c>
      <c r="N295" s="137">
        <f t="shared" si="122"/>
        <v>36</v>
      </c>
      <c r="O295" s="137">
        <f t="shared" si="122"/>
        <v>135</v>
      </c>
      <c r="P295" s="137">
        <f t="shared" si="122"/>
        <v>37</v>
      </c>
      <c r="Q295" s="137">
        <f t="shared" si="122"/>
        <v>38</v>
      </c>
      <c r="R295" s="137">
        <f t="shared" si="122"/>
        <v>37.43333333333333</v>
      </c>
      <c r="S295" s="116" t="s">
        <v>162</v>
      </c>
      <c r="T295" s="116" t="s">
        <v>162</v>
      </c>
      <c r="U295" s="116" t="s">
        <v>162</v>
      </c>
      <c r="V295" s="117" t="s">
        <v>162</v>
      </c>
      <c r="W295" s="259" t="s">
        <v>162</v>
      </c>
    </row>
    <row r="296" spans="1:23" ht="18" hidden="1" customHeight="1" outlineLevel="1" thickBot="1" x14ac:dyDescent="0.3">
      <c r="A296" s="380"/>
      <c r="B296" s="383"/>
      <c r="C296" s="345">
        <v>82</v>
      </c>
      <c r="D296" s="357" t="s">
        <v>243</v>
      </c>
      <c r="E296" s="44" t="s">
        <v>15</v>
      </c>
      <c r="F296" s="283"/>
      <c r="G296" s="190"/>
      <c r="H296" s="191"/>
      <c r="I296" s="25"/>
      <c r="J296" s="159"/>
      <c r="K296" s="100"/>
      <c r="L296" s="15"/>
      <c r="M296" s="108"/>
      <c r="N296" s="15"/>
      <c r="O296" s="100"/>
      <c r="P296" s="15"/>
      <c r="Q296" s="100"/>
      <c r="R296" s="221"/>
      <c r="S296" s="261"/>
      <c r="T296" s="245"/>
      <c r="U296" s="16"/>
      <c r="V296" s="107"/>
      <c r="W296" s="277"/>
    </row>
    <row r="297" spans="1:23" ht="18" hidden="1" customHeight="1" outlineLevel="1" thickBot="1" x14ac:dyDescent="0.3">
      <c r="A297" s="380"/>
      <c r="B297" s="383"/>
      <c r="C297" s="346"/>
      <c r="D297" s="358"/>
      <c r="E297" s="43" t="s">
        <v>16</v>
      </c>
      <c r="F297" s="283">
        <v>89</v>
      </c>
      <c r="G297" s="179"/>
      <c r="H297" s="182">
        <v>3</v>
      </c>
      <c r="I297" s="52">
        <v>76</v>
      </c>
      <c r="J297" s="160">
        <v>13</v>
      </c>
      <c r="K297" s="62"/>
      <c r="L297" s="61"/>
      <c r="M297" s="63">
        <v>18</v>
      </c>
      <c r="N297" s="61">
        <v>10</v>
      </c>
      <c r="O297" s="62">
        <v>58</v>
      </c>
      <c r="P297" s="61">
        <v>8</v>
      </c>
      <c r="Q297" s="62">
        <v>8</v>
      </c>
      <c r="R297" s="221"/>
      <c r="S297" s="262">
        <v>35.4</v>
      </c>
      <c r="T297" s="262">
        <v>12.1</v>
      </c>
      <c r="U297" s="64">
        <v>5</v>
      </c>
      <c r="V297" s="65">
        <v>160</v>
      </c>
      <c r="W297" s="275">
        <v>81.3</v>
      </c>
    </row>
    <row r="298" spans="1:23" ht="18" hidden="1" customHeight="1" outlineLevel="1" thickBot="1" x14ac:dyDescent="0.3">
      <c r="A298" s="380"/>
      <c r="B298" s="383"/>
      <c r="C298" s="347"/>
      <c r="D298" s="359"/>
      <c r="E298" s="21" t="s">
        <v>17</v>
      </c>
      <c r="F298" s="19">
        <f>IF(SUM(F296:F297)=SUM(I298:J298),SUM(F296:F297))</f>
        <v>89</v>
      </c>
      <c r="G298" s="19">
        <f t="shared" ref="G298:R298" si="123">SUM(G296:G297)</f>
        <v>0</v>
      </c>
      <c r="H298" s="19">
        <f t="shared" si="123"/>
        <v>3</v>
      </c>
      <c r="I298" s="19">
        <f t="shared" si="123"/>
        <v>76</v>
      </c>
      <c r="J298" s="19">
        <f t="shared" si="123"/>
        <v>13</v>
      </c>
      <c r="K298" s="19">
        <f t="shared" si="123"/>
        <v>0</v>
      </c>
      <c r="L298" s="19">
        <f t="shared" si="123"/>
        <v>0</v>
      </c>
      <c r="M298" s="19">
        <f t="shared" si="123"/>
        <v>18</v>
      </c>
      <c r="N298" s="19">
        <f t="shared" si="123"/>
        <v>10</v>
      </c>
      <c r="O298" s="19">
        <f t="shared" si="123"/>
        <v>58</v>
      </c>
      <c r="P298" s="19">
        <f t="shared" si="123"/>
        <v>8</v>
      </c>
      <c r="Q298" s="19">
        <f t="shared" si="123"/>
        <v>8</v>
      </c>
      <c r="R298" s="27">
        <f t="shared" si="123"/>
        <v>0</v>
      </c>
      <c r="S298" s="235" t="s">
        <v>161</v>
      </c>
      <c r="T298" s="230" t="s">
        <v>161</v>
      </c>
      <c r="U298" s="19" t="s">
        <v>161</v>
      </c>
      <c r="V298" s="22" t="s">
        <v>161</v>
      </c>
      <c r="W298" s="260" t="s">
        <v>161</v>
      </c>
    </row>
    <row r="299" spans="1:23" ht="18" hidden="1" customHeight="1" outlineLevel="1" thickBot="1" x14ac:dyDescent="0.3">
      <c r="A299" s="380"/>
      <c r="B299" s="383"/>
      <c r="C299" s="354"/>
      <c r="D299" s="357" t="s">
        <v>241</v>
      </c>
      <c r="E299" s="44" t="s">
        <v>15</v>
      </c>
      <c r="F299" s="283">
        <v>7</v>
      </c>
      <c r="G299" s="190"/>
      <c r="H299" s="191"/>
      <c r="I299" s="25">
        <v>6</v>
      </c>
      <c r="J299" s="159">
        <v>1</v>
      </c>
      <c r="K299" s="100"/>
      <c r="L299" s="15"/>
      <c r="M299" s="108">
        <v>3</v>
      </c>
      <c r="N299" s="15"/>
      <c r="O299" s="100">
        <v>5</v>
      </c>
      <c r="P299" s="15"/>
      <c r="Q299" s="100">
        <v>3</v>
      </c>
      <c r="R299" s="221"/>
      <c r="S299" s="261">
        <v>38</v>
      </c>
      <c r="T299" s="245">
        <v>17.600000000000001</v>
      </c>
      <c r="U299" s="16">
        <v>10</v>
      </c>
      <c r="V299" s="107">
        <v>18</v>
      </c>
      <c r="W299" s="277">
        <v>10.55</v>
      </c>
    </row>
    <row r="300" spans="1:23" ht="18" hidden="1" customHeight="1" outlineLevel="1" thickBot="1" x14ac:dyDescent="0.3">
      <c r="A300" s="380"/>
      <c r="B300" s="383"/>
      <c r="C300" s="355"/>
      <c r="D300" s="358"/>
      <c r="E300" s="43" t="s">
        <v>16</v>
      </c>
      <c r="F300" s="283">
        <v>25</v>
      </c>
      <c r="G300" s="179"/>
      <c r="H300" s="182"/>
      <c r="I300" s="52">
        <v>21</v>
      </c>
      <c r="J300" s="160">
        <v>4</v>
      </c>
      <c r="K300" s="62"/>
      <c r="L300" s="61"/>
      <c r="M300" s="63">
        <v>12</v>
      </c>
      <c r="N300" s="61">
        <v>2</v>
      </c>
      <c r="O300" s="62">
        <v>13</v>
      </c>
      <c r="P300" s="61">
        <v>4</v>
      </c>
      <c r="Q300" s="62">
        <v>11</v>
      </c>
      <c r="R300" s="221"/>
      <c r="S300" s="262">
        <v>34.200000000000003</v>
      </c>
      <c r="T300" s="262">
        <v>18.2</v>
      </c>
      <c r="U300" s="64">
        <v>55</v>
      </c>
      <c r="V300" s="65">
        <v>170</v>
      </c>
      <c r="W300" s="275">
        <v>88.9</v>
      </c>
    </row>
    <row r="301" spans="1:23" ht="18" hidden="1" customHeight="1" outlineLevel="1" thickBot="1" x14ac:dyDescent="0.3">
      <c r="A301" s="380"/>
      <c r="B301" s="383"/>
      <c r="C301" s="356"/>
      <c r="D301" s="359"/>
      <c r="E301" s="21" t="s">
        <v>17</v>
      </c>
      <c r="F301" s="19">
        <f>IF(SUM(F299:F300)=SUM(I301:J301),SUM(F299:F300))</f>
        <v>32</v>
      </c>
      <c r="G301" s="19">
        <f t="shared" ref="G301:R301" si="124">SUM(G299:G300)</f>
        <v>0</v>
      </c>
      <c r="H301" s="19">
        <f t="shared" si="124"/>
        <v>0</v>
      </c>
      <c r="I301" s="19">
        <f t="shared" si="124"/>
        <v>27</v>
      </c>
      <c r="J301" s="19">
        <f t="shared" si="124"/>
        <v>5</v>
      </c>
      <c r="K301" s="19">
        <f t="shared" si="124"/>
        <v>0</v>
      </c>
      <c r="L301" s="19">
        <f t="shared" si="124"/>
        <v>0</v>
      </c>
      <c r="M301" s="19">
        <f t="shared" si="124"/>
        <v>15</v>
      </c>
      <c r="N301" s="19">
        <f t="shared" si="124"/>
        <v>2</v>
      </c>
      <c r="O301" s="19">
        <f t="shared" si="124"/>
        <v>18</v>
      </c>
      <c r="P301" s="19">
        <f t="shared" si="124"/>
        <v>4</v>
      </c>
      <c r="Q301" s="19">
        <f t="shared" si="124"/>
        <v>14</v>
      </c>
      <c r="R301" s="27">
        <f t="shared" si="124"/>
        <v>0</v>
      </c>
      <c r="S301" s="235" t="s">
        <v>161</v>
      </c>
      <c r="T301" s="230" t="s">
        <v>161</v>
      </c>
      <c r="U301" s="19" t="s">
        <v>161</v>
      </c>
      <c r="V301" s="22" t="s">
        <v>161</v>
      </c>
      <c r="W301" s="260" t="s">
        <v>161</v>
      </c>
    </row>
    <row r="302" spans="1:23" ht="15.95" hidden="1" customHeight="1" outlineLevel="1" thickBot="1" x14ac:dyDescent="0.3">
      <c r="A302" s="380"/>
      <c r="B302" s="383"/>
      <c r="C302" s="345">
        <v>83</v>
      </c>
      <c r="D302" s="348" t="s">
        <v>242</v>
      </c>
      <c r="E302" s="69" t="s">
        <v>15</v>
      </c>
      <c r="F302" s="283"/>
      <c r="G302" s="190"/>
      <c r="H302" s="191"/>
      <c r="I302" s="25"/>
      <c r="J302" s="159"/>
      <c r="K302" s="100"/>
      <c r="L302" s="15"/>
      <c r="M302" s="108"/>
      <c r="N302" s="15"/>
      <c r="O302" s="100"/>
      <c r="P302" s="15"/>
      <c r="Q302" s="100"/>
      <c r="R302" s="15"/>
      <c r="S302" s="245"/>
      <c r="T302" s="246"/>
      <c r="U302" s="107"/>
      <c r="V302" s="123"/>
      <c r="W302" s="274"/>
    </row>
    <row r="303" spans="1:23" ht="15.95" hidden="1" customHeight="1" outlineLevel="1" thickBot="1" x14ac:dyDescent="0.3">
      <c r="A303" s="380"/>
      <c r="B303" s="383"/>
      <c r="C303" s="346"/>
      <c r="D303" s="349"/>
      <c r="E303" s="37" t="s">
        <v>16</v>
      </c>
      <c r="F303" s="283">
        <v>106</v>
      </c>
      <c r="G303" s="179"/>
      <c r="H303" s="182"/>
      <c r="I303" s="52">
        <v>76</v>
      </c>
      <c r="J303" s="160">
        <v>30</v>
      </c>
      <c r="K303" s="62"/>
      <c r="L303" s="61"/>
      <c r="M303" s="63">
        <v>47</v>
      </c>
      <c r="N303" s="61">
        <v>6</v>
      </c>
      <c r="O303" s="62">
        <v>71</v>
      </c>
      <c r="P303" s="61">
        <v>11</v>
      </c>
      <c r="Q303" s="62">
        <v>33</v>
      </c>
      <c r="R303" s="61"/>
      <c r="S303" s="245">
        <v>32.9</v>
      </c>
      <c r="T303" s="248">
        <v>15.12</v>
      </c>
      <c r="U303" s="65">
        <v>10</v>
      </c>
      <c r="V303" s="124">
        <v>275</v>
      </c>
      <c r="W303" s="271">
        <v>81.88</v>
      </c>
    </row>
    <row r="304" spans="1:23" ht="15.95" hidden="1" customHeight="1" outlineLevel="1" thickBot="1" x14ac:dyDescent="0.3">
      <c r="A304" s="380"/>
      <c r="B304" s="383"/>
      <c r="C304" s="347"/>
      <c r="D304" s="350"/>
      <c r="E304" s="19" t="s">
        <v>17</v>
      </c>
      <c r="F304" s="19">
        <f>IF(SUM(F302:F303)=SUM(I304:J304),SUM(F302:F303))</f>
        <v>106</v>
      </c>
      <c r="G304" s="19">
        <f t="shared" ref="G304:R304" si="125">SUM(G302:G303)</f>
        <v>0</v>
      </c>
      <c r="H304" s="19">
        <f t="shared" si="125"/>
        <v>0</v>
      </c>
      <c r="I304" s="19">
        <f t="shared" si="125"/>
        <v>76</v>
      </c>
      <c r="J304" s="19">
        <f t="shared" si="125"/>
        <v>30</v>
      </c>
      <c r="K304" s="19">
        <f t="shared" si="125"/>
        <v>0</v>
      </c>
      <c r="L304" s="19">
        <f t="shared" si="125"/>
        <v>0</v>
      </c>
      <c r="M304" s="19">
        <f t="shared" si="125"/>
        <v>47</v>
      </c>
      <c r="N304" s="19">
        <f t="shared" si="125"/>
        <v>6</v>
      </c>
      <c r="O304" s="19">
        <f t="shared" si="125"/>
        <v>71</v>
      </c>
      <c r="P304" s="19">
        <f t="shared" si="125"/>
        <v>11</v>
      </c>
      <c r="Q304" s="19">
        <f t="shared" si="125"/>
        <v>33</v>
      </c>
      <c r="R304" s="19">
        <f t="shared" si="125"/>
        <v>0</v>
      </c>
      <c r="S304" s="235" t="s">
        <v>161</v>
      </c>
      <c r="T304" s="230" t="s">
        <v>161</v>
      </c>
      <c r="U304" s="19" t="s">
        <v>161</v>
      </c>
      <c r="V304" s="22" t="s">
        <v>161</v>
      </c>
      <c r="W304" s="260" t="s">
        <v>161</v>
      </c>
    </row>
    <row r="305" spans="1:23" ht="15.95" customHeight="1" collapsed="1" thickBot="1" x14ac:dyDescent="0.3">
      <c r="A305" s="380"/>
      <c r="B305" s="385"/>
      <c r="C305" s="392" t="s">
        <v>140</v>
      </c>
      <c r="D305" s="393"/>
      <c r="E305" s="49" t="s">
        <v>165</v>
      </c>
      <c r="F305" s="283">
        <f>F302+F296+F299</f>
        <v>7</v>
      </c>
      <c r="G305" s="189">
        <f t="shared" ref="G305:R306" si="126">G302+G296+G299</f>
        <v>0</v>
      </c>
      <c r="H305" s="189">
        <f t="shared" si="126"/>
        <v>0</v>
      </c>
      <c r="I305" s="49">
        <f t="shared" si="126"/>
        <v>6</v>
      </c>
      <c r="J305" s="76">
        <f t="shared" si="126"/>
        <v>1</v>
      </c>
      <c r="K305" s="150">
        <f t="shared" si="126"/>
        <v>0</v>
      </c>
      <c r="L305" s="150">
        <f t="shared" si="126"/>
        <v>0</v>
      </c>
      <c r="M305" s="38">
        <f t="shared" si="126"/>
        <v>3</v>
      </c>
      <c r="N305" s="150">
        <f t="shared" si="126"/>
        <v>0</v>
      </c>
      <c r="O305" s="150">
        <f t="shared" si="126"/>
        <v>5</v>
      </c>
      <c r="P305" s="150">
        <f t="shared" si="126"/>
        <v>0</v>
      </c>
      <c r="Q305" s="150">
        <f t="shared" si="126"/>
        <v>3</v>
      </c>
      <c r="R305" s="150">
        <f t="shared" si="126"/>
        <v>0</v>
      </c>
      <c r="S305" s="244">
        <f>AVERAGE(S302,S296,S299)</f>
        <v>38</v>
      </c>
      <c r="T305" s="244">
        <f>AVERAGE(T302,T296,T299)</f>
        <v>17.600000000000001</v>
      </c>
      <c r="U305" s="244">
        <f t="shared" ref="U305:V305" si="127">AVERAGE(U302,U296,U299)</f>
        <v>10</v>
      </c>
      <c r="V305" s="244">
        <f t="shared" si="127"/>
        <v>18</v>
      </c>
      <c r="W305" s="260">
        <f>AVERAGE(W302,W296,W299)</f>
        <v>10.55</v>
      </c>
    </row>
    <row r="306" spans="1:23" ht="15.95" customHeight="1" thickBot="1" x14ac:dyDescent="0.3">
      <c r="A306" s="380"/>
      <c r="B306" s="385"/>
      <c r="C306" s="394"/>
      <c r="D306" s="395"/>
      <c r="E306" s="49" t="s">
        <v>16</v>
      </c>
      <c r="F306" s="283">
        <f>F303+F297+F300</f>
        <v>220</v>
      </c>
      <c r="G306" s="212">
        <f t="shared" si="126"/>
        <v>0</v>
      </c>
      <c r="H306" s="212">
        <f t="shared" si="126"/>
        <v>3</v>
      </c>
      <c r="I306" s="305">
        <f t="shared" si="126"/>
        <v>173</v>
      </c>
      <c r="J306" s="305">
        <f t="shared" si="126"/>
        <v>47</v>
      </c>
      <c r="K306" s="305">
        <f t="shared" si="126"/>
        <v>0</v>
      </c>
      <c r="L306" s="305">
        <f t="shared" si="126"/>
        <v>0</v>
      </c>
      <c r="M306" s="38">
        <f t="shared" si="126"/>
        <v>77</v>
      </c>
      <c r="N306" s="305">
        <f t="shared" si="126"/>
        <v>18</v>
      </c>
      <c r="O306" s="305">
        <f t="shared" si="126"/>
        <v>142</v>
      </c>
      <c r="P306" s="305">
        <f t="shared" si="126"/>
        <v>23</v>
      </c>
      <c r="Q306" s="305">
        <f t="shared" si="126"/>
        <v>52</v>
      </c>
      <c r="R306" s="305">
        <f t="shared" si="126"/>
        <v>0</v>
      </c>
      <c r="S306" s="244">
        <f>AVERAGE(S303,S297)</f>
        <v>34.15</v>
      </c>
      <c r="T306" s="244">
        <f>AVERAGE(T303,T297)</f>
        <v>13.61</v>
      </c>
      <c r="U306" s="244">
        <f t="shared" ref="U306:V306" si="128">AVERAGE(U303,U297)</f>
        <v>7.5</v>
      </c>
      <c r="V306" s="244">
        <f t="shared" si="128"/>
        <v>217.5</v>
      </c>
      <c r="W306" s="260">
        <f>AVERAGE(W303,W297,W300)</f>
        <v>84.026666666666671</v>
      </c>
    </row>
    <row r="307" spans="1:23" ht="15.95" customHeight="1" thickBot="1" x14ac:dyDescent="0.3">
      <c r="A307" s="381"/>
      <c r="B307" s="386"/>
      <c r="C307" s="396"/>
      <c r="D307" s="397"/>
      <c r="E307" s="115" t="s">
        <v>17</v>
      </c>
      <c r="F307" s="115">
        <f>IF(SUM(F305:F306)=SUM(I307:J307),SUM(F305:F306))</f>
        <v>227</v>
      </c>
      <c r="G307" s="137">
        <f t="shared" ref="G307:R307" si="129">SUM(G305:G306)</f>
        <v>0</v>
      </c>
      <c r="H307" s="137">
        <f t="shared" si="129"/>
        <v>3</v>
      </c>
      <c r="I307" s="137">
        <f t="shared" si="129"/>
        <v>179</v>
      </c>
      <c r="J307" s="137">
        <f t="shared" si="129"/>
        <v>48</v>
      </c>
      <c r="K307" s="137">
        <f t="shared" si="129"/>
        <v>0</v>
      </c>
      <c r="L307" s="137">
        <f t="shared" si="129"/>
        <v>0</v>
      </c>
      <c r="M307" s="137">
        <f t="shared" si="129"/>
        <v>80</v>
      </c>
      <c r="N307" s="137">
        <f t="shared" si="129"/>
        <v>18</v>
      </c>
      <c r="O307" s="137">
        <f t="shared" si="129"/>
        <v>147</v>
      </c>
      <c r="P307" s="137">
        <f t="shared" si="129"/>
        <v>23</v>
      </c>
      <c r="Q307" s="137">
        <f t="shared" si="129"/>
        <v>55</v>
      </c>
      <c r="R307" s="137">
        <f t="shared" si="129"/>
        <v>0</v>
      </c>
      <c r="S307" s="116" t="s">
        <v>162</v>
      </c>
      <c r="T307" s="116" t="s">
        <v>162</v>
      </c>
      <c r="U307" s="116" t="s">
        <v>162</v>
      </c>
      <c r="V307" s="117" t="s">
        <v>162</v>
      </c>
      <c r="W307" s="259" t="s">
        <v>162</v>
      </c>
    </row>
    <row r="308" spans="1:23" ht="15.95" hidden="1" customHeight="1" outlineLevel="1" thickBot="1" x14ac:dyDescent="0.3">
      <c r="A308" s="379">
        <v>13</v>
      </c>
      <c r="B308" s="382" t="s">
        <v>90</v>
      </c>
      <c r="C308" s="345">
        <v>84</v>
      </c>
      <c r="D308" s="415" t="s">
        <v>91</v>
      </c>
      <c r="E308" s="75" t="s">
        <v>15</v>
      </c>
      <c r="F308" s="283">
        <v>24</v>
      </c>
      <c r="G308" s="190">
        <v>5</v>
      </c>
      <c r="H308" s="191"/>
      <c r="I308" s="25">
        <v>21</v>
      </c>
      <c r="J308" s="159">
        <v>3</v>
      </c>
      <c r="K308" s="100"/>
      <c r="L308" s="15"/>
      <c r="M308" s="108">
        <v>6</v>
      </c>
      <c r="N308" s="15"/>
      <c r="O308" s="100">
        <v>9</v>
      </c>
      <c r="P308" s="15">
        <v>1</v>
      </c>
      <c r="Q308" s="100">
        <v>2</v>
      </c>
      <c r="R308" s="15"/>
      <c r="S308" s="245">
        <f>AVERAGE(41.4,37)</f>
        <v>39.200000000000003</v>
      </c>
      <c r="T308" s="245">
        <f>AVERAGE(12.8,16.3)</f>
        <v>14.55</v>
      </c>
      <c r="U308" s="107">
        <v>4</v>
      </c>
      <c r="V308" s="123">
        <v>6</v>
      </c>
      <c r="W308" s="274">
        <v>9</v>
      </c>
    </row>
    <row r="309" spans="1:23" ht="15.95" hidden="1" customHeight="1" outlineLevel="1" thickBot="1" x14ac:dyDescent="0.3">
      <c r="A309" s="380"/>
      <c r="B309" s="383"/>
      <c r="C309" s="346"/>
      <c r="D309" s="358"/>
      <c r="E309" s="37" t="s">
        <v>16</v>
      </c>
      <c r="F309" s="283">
        <v>59</v>
      </c>
      <c r="G309" s="179"/>
      <c r="H309" s="182"/>
      <c r="I309" s="52">
        <v>55</v>
      </c>
      <c r="J309" s="160">
        <v>4</v>
      </c>
      <c r="K309" s="62"/>
      <c r="L309" s="61"/>
      <c r="M309" s="63">
        <v>7</v>
      </c>
      <c r="N309" s="61"/>
      <c r="O309" s="62">
        <v>18</v>
      </c>
      <c r="P309" s="61">
        <v>3</v>
      </c>
      <c r="Q309" s="62">
        <v>2</v>
      </c>
      <c r="R309" s="61">
        <v>1</v>
      </c>
      <c r="S309" s="247">
        <v>34.799999999999997</v>
      </c>
      <c r="T309" s="248">
        <v>14.1</v>
      </c>
      <c r="U309" s="65">
        <v>40</v>
      </c>
      <c r="V309" s="124">
        <v>220</v>
      </c>
      <c r="W309" s="271">
        <v>98.6</v>
      </c>
    </row>
    <row r="310" spans="1:23" ht="15.95" hidden="1" customHeight="1" outlineLevel="1" thickBot="1" x14ac:dyDescent="0.3">
      <c r="A310" s="380"/>
      <c r="B310" s="383"/>
      <c r="C310" s="347"/>
      <c r="D310" s="359"/>
      <c r="E310" s="19" t="s">
        <v>17</v>
      </c>
      <c r="F310" s="19">
        <f>IF(SUM(F308:F309)=SUM(I310:J310),SUM(F308:F309))</f>
        <v>83</v>
      </c>
      <c r="G310" s="19">
        <f t="shared" ref="G310:R310" si="130">SUM(G308:G309)</f>
        <v>5</v>
      </c>
      <c r="H310" s="19">
        <f t="shared" si="130"/>
        <v>0</v>
      </c>
      <c r="I310" s="19">
        <f t="shared" si="130"/>
        <v>76</v>
      </c>
      <c r="J310" s="19">
        <f t="shared" si="130"/>
        <v>7</v>
      </c>
      <c r="K310" s="19">
        <f t="shared" si="130"/>
        <v>0</v>
      </c>
      <c r="L310" s="19">
        <f t="shared" si="130"/>
        <v>0</v>
      </c>
      <c r="M310" s="19">
        <f t="shared" si="130"/>
        <v>13</v>
      </c>
      <c r="N310" s="19">
        <f t="shared" si="130"/>
        <v>0</v>
      </c>
      <c r="O310" s="19">
        <f t="shared" si="130"/>
        <v>27</v>
      </c>
      <c r="P310" s="19">
        <f t="shared" si="130"/>
        <v>4</v>
      </c>
      <c r="Q310" s="19">
        <f t="shared" si="130"/>
        <v>4</v>
      </c>
      <c r="R310" s="19">
        <f t="shared" si="130"/>
        <v>1</v>
      </c>
      <c r="S310" s="235" t="s">
        <v>161</v>
      </c>
      <c r="T310" s="230" t="s">
        <v>161</v>
      </c>
      <c r="U310" s="19" t="s">
        <v>161</v>
      </c>
      <c r="V310" s="22" t="s">
        <v>161</v>
      </c>
      <c r="W310" s="260" t="s">
        <v>161</v>
      </c>
    </row>
    <row r="311" spans="1:23" ht="15.95" hidden="1" customHeight="1" outlineLevel="1" thickBot="1" x14ac:dyDescent="0.3">
      <c r="A311" s="380"/>
      <c r="B311" s="383"/>
      <c r="C311" s="345">
        <v>85</v>
      </c>
      <c r="D311" s="357" t="s">
        <v>92</v>
      </c>
      <c r="E311" s="75" t="s">
        <v>15</v>
      </c>
      <c r="F311" s="283"/>
      <c r="G311" s="190"/>
      <c r="H311" s="191"/>
      <c r="I311" s="25"/>
      <c r="J311" s="159"/>
      <c r="K311" s="100"/>
      <c r="L311" s="15"/>
      <c r="M311" s="108"/>
      <c r="N311" s="15"/>
      <c r="O311" s="100"/>
      <c r="P311" s="15"/>
      <c r="Q311" s="100"/>
      <c r="R311" s="15"/>
      <c r="S311" s="245"/>
      <c r="T311" s="246"/>
      <c r="U311" s="107"/>
      <c r="V311" s="123"/>
      <c r="W311" s="274"/>
    </row>
    <row r="312" spans="1:23" ht="15.95" hidden="1" customHeight="1" outlineLevel="1" thickBot="1" x14ac:dyDescent="0.3">
      <c r="A312" s="380"/>
      <c r="B312" s="383"/>
      <c r="C312" s="346"/>
      <c r="D312" s="358"/>
      <c r="E312" s="37" t="s">
        <v>16</v>
      </c>
      <c r="F312" s="283">
        <v>66</v>
      </c>
      <c r="G312" s="179"/>
      <c r="H312" s="182"/>
      <c r="I312" s="52">
        <v>52</v>
      </c>
      <c r="J312" s="160">
        <v>14</v>
      </c>
      <c r="K312" s="62"/>
      <c r="L312" s="61"/>
      <c r="M312" s="63">
        <v>54</v>
      </c>
      <c r="N312" s="61">
        <v>21</v>
      </c>
      <c r="O312" s="62">
        <v>41</v>
      </c>
      <c r="P312" s="61">
        <v>33</v>
      </c>
      <c r="Q312" s="62">
        <v>33</v>
      </c>
      <c r="R312" s="61"/>
      <c r="S312" s="247">
        <v>37</v>
      </c>
      <c r="T312" s="248">
        <v>16</v>
      </c>
      <c r="U312" s="65">
        <v>190</v>
      </c>
      <c r="V312" s="126">
        <v>35</v>
      </c>
      <c r="W312" s="271">
        <v>95</v>
      </c>
    </row>
    <row r="313" spans="1:23" ht="15.95" hidden="1" customHeight="1" outlineLevel="1" thickBot="1" x14ac:dyDescent="0.3">
      <c r="A313" s="380"/>
      <c r="B313" s="383"/>
      <c r="C313" s="347"/>
      <c r="D313" s="359"/>
      <c r="E313" s="19" t="s">
        <v>17</v>
      </c>
      <c r="F313" s="19">
        <f>IF(SUM(F311:F312)=SUM(I313:J313),SUM(F311:F312))</f>
        <v>66</v>
      </c>
      <c r="G313" s="19">
        <f t="shared" ref="G313:R313" si="131">SUM(G311:G312)</f>
        <v>0</v>
      </c>
      <c r="H313" s="19">
        <f t="shared" si="131"/>
        <v>0</v>
      </c>
      <c r="I313" s="19">
        <f t="shared" si="131"/>
        <v>52</v>
      </c>
      <c r="J313" s="19">
        <f t="shared" si="131"/>
        <v>14</v>
      </c>
      <c r="K313" s="19">
        <f t="shared" si="131"/>
        <v>0</v>
      </c>
      <c r="L313" s="19">
        <f t="shared" si="131"/>
        <v>0</v>
      </c>
      <c r="M313" s="19">
        <f t="shared" si="131"/>
        <v>54</v>
      </c>
      <c r="N313" s="19">
        <f t="shared" si="131"/>
        <v>21</v>
      </c>
      <c r="O313" s="19">
        <f t="shared" si="131"/>
        <v>41</v>
      </c>
      <c r="P313" s="19">
        <f t="shared" si="131"/>
        <v>33</v>
      </c>
      <c r="Q313" s="19">
        <f t="shared" si="131"/>
        <v>33</v>
      </c>
      <c r="R313" s="19">
        <f t="shared" si="131"/>
        <v>0</v>
      </c>
      <c r="S313" s="235" t="s">
        <v>161</v>
      </c>
      <c r="T313" s="230" t="s">
        <v>161</v>
      </c>
      <c r="U313" s="19" t="s">
        <v>161</v>
      </c>
      <c r="V313" s="22" t="s">
        <v>161</v>
      </c>
      <c r="W313" s="260" t="s">
        <v>161</v>
      </c>
    </row>
    <row r="314" spans="1:23" ht="15.95" hidden="1" customHeight="1" outlineLevel="1" thickBot="1" x14ac:dyDescent="0.3">
      <c r="A314" s="380"/>
      <c r="B314" s="383"/>
      <c r="C314" s="345">
        <v>86</v>
      </c>
      <c r="D314" s="351" t="s">
        <v>93</v>
      </c>
      <c r="E314" s="75" t="s">
        <v>15</v>
      </c>
      <c r="F314" s="283"/>
      <c r="G314" s="190"/>
      <c r="H314" s="191"/>
      <c r="I314" s="25"/>
      <c r="J314" s="159"/>
      <c r="K314" s="100"/>
      <c r="L314" s="15"/>
      <c r="M314" s="108"/>
      <c r="N314" s="15"/>
      <c r="O314" s="100"/>
      <c r="P314" s="15"/>
      <c r="Q314" s="100"/>
      <c r="R314" s="15"/>
      <c r="S314" s="245"/>
      <c r="T314" s="246"/>
      <c r="U314" s="107"/>
      <c r="V314" s="123"/>
      <c r="W314" s="274"/>
    </row>
    <row r="315" spans="1:23" ht="15.95" hidden="1" customHeight="1" outlineLevel="1" thickBot="1" x14ac:dyDescent="0.3">
      <c r="A315" s="380"/>
      <c r="B315" s="383"/>
      <c r="C315" s="346"/>
      <c r="D315" s="352"/>
      <c r="E315" s="37" t="s">
        <v>16</v>
      </c>
      <c r="F315" s="283">
        <v>50</v>
      </c>
      <c r="G315" s="190"/>
      <c r="H315" s="191"/>
      <c r="I315" s="25">
        <v>40</v>
      </c>
      <c r="J315" s="159">
        <v>10</v>
      </c>
      <c r="K315" s="100"/>
      <c r="L315" s="15"/>
      <c r="M315" s="108">
        <v>26</v>
      </c>
      <c r="N315" s="15">
        <v>11</v>
      </c>
      <c r="O315" s="100">
        <v>14</v>
      </c>
      <c r="P315" s="15">
        <v>9</v>
      </c>
      <c r="Q315" s="62">
        <v>6</v>
      </c>
      <c r="R315" s="61"/>
      <c r="S315" s="247">
        <v>34.1</v>
      </c>
      <c r="T315" s="248">
        <v>12.9</v>
      </c>
      <c r="U315" s="65">
        <v>5</v>
      </c>
      <c r="V315" s="124">
        <v>150</v>
      </c>
      <c r="W315" s="271">
        <v>65.8</v>
      </c>
    </row>
    <row r="316" spans="1:23" ht="15.95" hidden="1" customHeight="1" outlineLevel="1" thickBot="1" x14ac:dyDescent="0.3">
      <c r="A316" s="380"/>
      <c r="B316" s="383"/>
      <c r="C316" s="347"/>
      <c r="D316" s="353"/>
      <c r="E316" s="19" t="s">
        <v>17</v>
      </c>
      <c r="F316" s="19">
        <f>IF(SUM(F314:F315)=SUM(I316:J316),SUM(F314:F315))</f>
        <v>50</v>
      </c>
      <c r="G316" s="19">
        <f t="shared" ref="G316:R316" si="132">SUM(G314:G315)</f>
        <v>0</v>
      </c>
      <c r="H316" s="19">
        <f t="shared" si="132"/>
        <v>0</v>
      </c>
      <c r="I316" s="19">
        <f t="shared" si="132"/>
        <v>40</v>
      </c>
      <c r="J316" s="19">
        <f t="shared" si="132"/>
        <v>10</v>
      </c>
      <c r="K316" s="19">
        <f t="shared" si="132"/>
        <v>0</v>
      </c>
      <c r="L316" s="19">
        <f t="shared" si="132"/>
        <v>0</v>
      </c>
      <c r="M316" s="19">
        <f t="shared" si="132"/>
        <v>26</v>
      </c>
      <c r="N316" s="19">
        <f t="shared" si="132"/>
        <v>11</v>
      </c>
      <c r="O316" s="19">
        <f t="shared" si="132"/>
        <v>14</v>
      </c>
      <c r="P316" s="19">
        <f t="shared" si="132"/>
        <v>9</v>
      </c>
      <c r="Q316" s="19">
        <f t="shared" si="132"/>
        <v>6</v>
      </c>
      <c r="R316" s="19">
        <f t="shared" si="132"/>
        <v>0</v>
      </c>
      <c r="S316" s="235" t="s">
        <v>161</v>
      </c>
      <c r="T316" s="230" t="s">
        <v>161</v>
      </c>
      <c r="U316" s="19" t="s">
        <v>161</v>
      </c>
      <c r="V316" s="22" t="s">
        <v>161</v>
      </c>
      <c r="W316" s="260" t="s">
        <v>161</v>
      </c>
    </row>
    <row r="317" spans="1:23" ht="15.95" hidden="1" customHeight="1" outlineLevel="1" thickBot="1" x14ac:dyDescent="0.3">
      <c r="A317" s="380"/>
      <c r="B317" s="383"/>
      <c r="C317" s="345">
        <v>87</v>
      </c>
      <c r="D317" s="351" t="s">
        <v>94</v>
      </c>
      <c r="E317" s="69" t="s">
        <v>15</v>
      </c>
      <c r="F317" s="283"/>
      <c r="G317" s="190"/>
      <c r="H317" s="191"/>
      <c r="I317" s="25"/>
      <c r="J317" s="159"/>
      <c r="K317" s="100"/>
      <c r="L317" s="15"/>
      <c r="M317" s="108"/>
      <c r="N317" s="15"/>
      <c r="O317" s="100"/>
      <c r="P317" s="15"/>
      <c r="Q317" s="100"/>
      <c r="R317" s="15"/>
      <c r="S317" s="245"/>
      <c r="T317" s="246"/>
      <c r="U317" s="107"/>
      <c r="V317" s="123"/>
      <c r="W317" s="274"/>
    </row>
    <row r="318" spans="1:23" ht="15.95" hidden="1" customHeight="1" outlineLevel="1" thickBot="1" x14ac:dyDescent="0.3">
      <c r="A318" s="380"/>
      <c r="B318" s="383"/>
      <c r="C318" s="346"/>
      <c r="D318" s="352"/>
      <c r="E318" s="37" t="s">
        <v>16</v>
      </c>
      <c r="F318" s="283">
        <v>2</v>
      </c>
      <c r="G318" s="179"/>
      <c r="H318" s="182"/>
      <c r="I318" s="52">
        <v>1</v>
      </c>
      <c r="J318" s="160">
        <v>1</v>
      </c>
      <c r="K318" s="62"/>
      <c r="L318" s="61"/>
      <c r="M318" s="63">
        <v>1</v>
      </c>
      <c r="N318" s="61">
        <v>1</v>
      </c>
      <c r="O318" s="62">
        <v>1</v>
      </c>
      <c r="P318" s="61">
        <v>2</v>
      </c>
      <c r="Q318" s="62">
        <v>1</v>
      </c>
      <c r="R318" s="61"/>
      <c r="S318" s="247">
        <v>35</v>
      </c>
      <c r="T318" s="248">
        <v>18</v>
      </c>
      <c r="U318" s="65">
        <v>75</v>
      </c>
      <c r="V318" s="124">
        <v>125</v>
      </c>
      <c r="W318" s="271">
        <v>100</v>
      </c>
    </row>
    <row r="319" spans="1:23" ht="17.25" hidden="1" customHeight="1" outlineLevel="1" thickBot="1" x14ac:dyDescent="0.3">
      <c r="A319" s="380"/>
      <c r="B319" s="383"/>
      <c r="C319" s="347"/>
      <c r="D319" s="353"/>
      <c r="E319" s="19" t="s">
        <v>17</v>
      </c>
      <c r="F319" s="19">
        <f>IF(SUM(F317:F318)=SUM(I319:J319),SUM(F317:F318))</f>
        <v>2</v>
      </c>
      <c r="G319" s="19">
        <f t="shared" ref="G319:R319" si="133">SUM(G317:G318)</f>
        <v>0</v>
      </c>
      <c r="H319" s="19">
        <f t="shared" si="133"/>
        <v>0</v>
      </c>
      <c r="I319" s="19">
        <f t="shared" si="133"/>
        <v>1</v>
      </c>
      <c r="J319" s="19">
        <f t="shared" si="133"/>
        <v>1</v>
      </c>
      <c r="K319" s="19">
        <f t="shared" si="133"/>
        <v>0</v>
      </c>
      <c r="L319" s="19">
        <f t="shared" si="133"/>
        <v>0</v>
      </c>
      <c r="M319" s="19">
        <f t="shared" si="133"/>
        <v>1</v>
      </c>
      <c r="N319" s="19">
        <f t="shared" si="133"/>
        <v>1</v>
      </c>
      <c r="O319" s="19">
        <f t="shared" si="133"/>
        <v>1</v>
      </c>
      <c r="P319" s="19">
        <f t="shared" si="133"/>
        <v>2</v>
      </c>
      <c r="Q319" s="19">
        <f t="shared" si="133"/>
        <v>1</v>
      </c>
      <c r="R319" s="19">
        <f t="shared" si="133"/>
        <v>0</v>
      </c>
      <c r="S319" s="235" t="s">
        <v>161</v>
      </c>
      <c r="T319" s="230" t="s">
        <v>161</v>
      </c>
      <c r="U319" s="19" t="s">
        <v>161</v>
      </c>
      <c r="V319" s="22" t="s">
        <v>161</v>
      </c>
      <c r="W319" s="260" t="s">
        <v>161</v>
      </c>
    </row>
    <row r="320" spans="1:23" ht="15.95" hidden="1" customHeight="1" outlineLevel="1" thickBot="1" x14ac:dyDescent="0.3">
      <c r="A320" s="380"/>
      <c r="B320" s="383"/>
      <c r="C320" s="345">
        <v>88</v>
      </c>
      <c r="D320" s="351" t="s">
        <v>154</v>
      </c>
      <c r="E320" s="69" t="s">
        <v>15</v>
      </c>
      <c r="F320" s="283"/>
      <c r="G320" s="190"/>
      <c r="H320" s="191"/>
      <c r="I320" s="25"/>
      <c r="J320" s="159"/>
      <c r="K320" s="100"/>
      <c r="L320" s="15"/>
      <c r="M320" s="108"/>
      <c r="N320" s="15"/>
      <c r="O320" s="100"/>
      <c r="P320" s="15"/>
      <c r="Q320" s="100"/>
      <c r="R320" s="15"/>
      <c r="S320" s="245"/>
      <c r="T320" s="246"/>
      <c r="U320" s="107"/>
      <c r="V320" s="123"/>
      <c r="W320" s="274"/>
    </row>
    <row r="321" spans="1:23" ht="15.95" hidden="1" customHeight="1" outlineLevel="1" thickBot="1" x14ac:dyDescent="0.3">
      <c r="A321" s="380"/>
      <c r="B321" s="383"/>
      <c r="C321" s="346"/>
      <c r="D321" s="352"/>
      <c r="E321" s="37" t="s">
        <v>16</v>
      </c>
      <c r="F321" s="283">
        <v>36</v>
      </c>
      <c r="G321" s="179"/>
      <c r="H321" s="182"/>
      <c r="I321" s="52">
        <v>35</v>
      </c>
      <c r="J321" s="160">
        <v>1</v>
      </c>
      <c r="K321" s="62"/>
      <c r="L321" s="61"/>
      <c r="M321" s="63">
        <v>14</v>
      </c>
      <c r="N321" s="61">
        <v>9</v>
      </c>
      <c r="O321" s="62">
        <v>4</v>
      </c>
      <c r="P321" s="61">
        <v>5</v>
      </c>
      <c r="Q321" s="62">
        <v>4</v>
      </c>
      <c r="R321" s="61"/>
      <c r="S321" s="247">
        <v>35</v>
      </c>
      <c r="T321" s="248">
        <v>19</v>
      </c>
      <c r="U321" s="65">
        <v>50</v>
      </c>
      <c r="V321" s="124">
        <v>125</v>
      </c>
      <c r="W321" s="271">
        <v>94.8</v>
      </c>
    </row>
    <row r="322" spans="1:23" ht="15" hidden="1" customHeight="1" outlineLevel="1" thickBot="1" x14ac:dyDescent="0.3">
      <c r="A322" s="380"/>
      <c r="B322" s="383"/>
      <c r="C322" s="347"/>
      <c r="D322" s="353"/>
      <c r="E322" s="19" t="s">
        <v>17</v>
      </c>
      <c r="F322" s="19">
        <f>IF(SUM(F320:F321)=SUM(I322:J322),SUM(F320:F321))</f>
        <v>36</v>
      </c>
      <c r="G322" s="19">
        <f t="shared" ref="G322:R322" si="134">SUM(G320:G321)</f>
        <v>0</v>
      </c>
      <c r="H322" s="19">
        <f t="shared" si="134"/>
        <v>0</v>
      </c>
      <c r="I322" s="19">
        <f t="shared" si="134"/>
        <v>35</v>
      </c>
      <c r="J322" s="19">
        <f t="shared" si="134"/>
        <v>1</v>
      </c>
      <c r="K322" s="19">
        <f t="shared" si="134"/>
        <v>0</v>
      </c>
      <c r="L322" s="19">
        <f t="shared" si="134"/>
        <v>0</v>
      </c>
      <c r="M322" s="19">
        <f t="shared" si="134"/>
        <v>14</v>
      </c>
      <c r="N322" s="19">
        <f t="shared" si="134"/>
        <v>9</v>
      </c>
      <c r="O322" s="19">
        <f t="shared" si="134"/>
        <v>4</v>
      </c>
      <c r="P322" s="19">
        <f t="shared" si="134"/>
        <v>5</v>
      </c>
      <c r="Q322" s="19">
        <f t="shared" si="134"/>
        <v>4</v>
      </c>
      <c r="R322" s="19">
        <f t="shared" si="134"/>
        <v>0</v>
      </c>
      <c r="S322" s="235" t="s">
        <v>161</v>
      </c>
      <c r="T322" s="230" t="s">
        <v>161</v>
      </c>
      <c r="U322" s="19" t="s">
        <v>161</v>
      </c>
      <c r="V322" s="22" t="s">
        <v>161</v>
      </c>
      <c r="W322" s="260" t="s">
        <v>161</v>
      </c>
    </row>
    <row r="323" spans="1:23" ht="15.95" hidden="1" customHeight="1" outlineLevel="1" thickBot="1" x14ac:dyDescent="0.3">
      <c r="A323" s="380"/>
      <c r="B323" s="383"/>
      <c r="C323" s="345">
        <v>89</v>
      </c>
      <c r="D323" s="351" t="s">
        <v>95</v>
      </c>
      <c r="E323" s="69" t="s">
        <v>15</v>
      </c>
      <c r="F323" s="283"/>
      <c r="G323" s="190"/>
      <c r="H323" s="191"/>
      <c r="I323" s="25"/>
      <c r="J323" s="159"/>
      <c r="K323" s="100"/>
      <c r="L323" s="15"/>
      <c r="M323" s="108"/>
      <c r="N323" s="15"/>
      <c r="O323" s="100"/>
      <c r="P323" s="15"/>
      <c r="Q323" s="100"/>
      <c r="R323" s="15"/>
      <c r="S323" s="245"/>
      <c r="T323" s="246"/>
      <c r="U323" s="107"/>
      <c r="V323" s="123"/>
      <c r="W323" s="274"/>
    </row>
    <row r="324" spans="1:23" ht="15.95" hidden="1" customHeight="1" outlineLevel="1" thickBot="1" x14ac:dyDescent="0.3">
      <c r="A324" s="380"/>
      <c r="B324" s="383"/>
      <c r="C324" s="346"/>
      <c r="D324" s="352"/>
      <c r="E324" s="37" t="s">
        <v>16</v>
      </c>
      <c r="F324" s="283">
        <v>30</v>
      </c>
      <c r="G324" s="179"/>
      <c r="H324" s="182"/>
      <c r="I324" s="52">
        <v>27</v>
      </c>
      <c r="J324" s="160">
        <v>3</v>
      </c>
      <c r="K324" s="62"/>
      <c r="L324" s="61"/>
      <c r="M324" s="63">
        <v>15</v>
      </c>
      <c r="N324" s="61">
        <v>2</v>
      </c>
      <c r="O324" s="62">
        <v>22</v>
      </c>
      <c r="P324" s="61">
        <v>7</v>
      </c>
      <c r="Q324" s="62">
        <v>11</v>
      </c>
      <c r="R324" s="61">
        <v>1</v>
      </c>
      <c r="S324" s="247">
        <v>43</v>
      </c>
      <c r="T324" s="248">
        <v>8</v>
      </c>
      <c r="U324" s="65">
        <v>10</v>
      </c>
      <c r="V324" s="124">
        <v>150</v>
      </c>
      <c r="W324" s="271">
        <v>80</v>
      </c>
    </row>
    <row r="325" spans="1:23" ht="18.75" hidden="1" customHeight="1" outlineLevel="1" thickBot="1" x14ac:dyDescent="0.3">
      <c r="A325" s="380"/>
      <c r="B325" s="383"/>
      <c r="C325" s="347"/>
      <c r="D325" s="352"/>
      <c r="E325" s="19" t="s">
        <v>17</v>
      </c>
      <c r="F325" s="19">
        <f>IF(SUM(F323:F324)=SUM(I325:J325),SUM(F323:F324))</f>
        <v>30</v>
      </c>
      <c r="G325" s="19">
        <f t="shared" ref="G325:R325" si="135">SUM(G323:G324)</f>
        <v>0</v>
      </c>
      <c r="H325" s="19">
        <f t="shared" si="135"/>
        <v>0</v>
      </c>
      <c r="I325" s="19">
        <f t="shared" si="135"/>
        <v>27</v>
      </c>
      <c r="J325" s="19">
        <f t="shared" si="135"/>
        <v>3</v>
      </c>
      <c r="K325" s="19">
        <f t="shared" si="135"/>
        <v>0</v>
      </c>
      <c r="L325" s="19">
        <f t="shared" si="135"/>
        <v>0</v>
      </c>
      <c r="M325" s="19">
        <f t="shared" si="135"/>
        <v>15</v>
      </c>
      <c r="N325" s="19">
        <f t="shared" si="135"/>
        <v>2</v>
      </c>
      <c r="O325" s="19">
        <f t="shared" si="135"/>
        <v>22</v>
      </c>
      <c r="P325" s="19">
        <f t="shared" si="135"/>
        <v>7</v>
      </c>
      <c r="Q325" s="19">
        <f t="shared" si="135"/>
        <v>11</v>
      </c>
      <c r="R325" s="19">
        <f t="shared" si="135"/>
        <v>1</v>
      </c>
      <c r="S325" s="235" t="s">
        <v>161</v>
      </c>
      <c r="T325" s="230" t="s">
        <v>161</v>
      </c>
      <c r="U325" s="19" t="s">
        <v>161</v>
      </c>
      <c r="V325" s="22" t="s">
        <v>161</v>
      </c>
      <c r="W325" s="260" t="s">
        <v>161</v>
      </c>
    </row>
    <row r="326" spans="1:23" ht="15.95" customHeight="1" collapsed="1" thickBot="1" x14ac:dyDescent="0.3">
      <c r="A326" s="380"/>
      <c r="B326" s="385"/>
      <c r="C326" s="392" t="s">
        <v>141</v>
      </c>
      <c r="D326" s="393"/>
      <c r="E326" s="49" t="s">
        <v>15</v>
      </c>
      <c r="F326" s="283">
        <f>F323+F320+F317+F314+F311+F308</f>
        <v>24</v>
      </c>
      <c r="G326" s="194">
        <f t="shared" ref="G326:R327" si="136">G323+G320+G317+G314+G311+G308</f>
        <v>5</v>
      </c>
      <c r="H326" s="194">
        <f t="shared" si="136"/>
        <v>0</v>
      </c>
      <c r="I326" s="34">
        <f t="shared" si="136"/>
        <v>21</v>
      </c>
      <c r="J326" s="71">
        <f t="shared" si="136"/>
        <v>3</v>
      </c>
      <c r="K326" s="205">
        <f t="shared" si="136"/>
        <v>0</v>
      </c>
      <c r="L326" s="205">
        <f t="shared" si="136"/>
        <v>0</v>
      </c>
      <c r="M326" s="20">
        <f t="shared" si="136"/>
        <v>6</v>
      </c>
      <c r="N326" s="153">
        <f t="shared" si="136"/>
        <v>0</v>
      </c>
      <c r="O326" s="153">
        <f t="shared" si="136"/>
        <v>9</v>
      </c>
      <c r="P326" s="153">
        <f t="shared" si="136"/>
        <v>1</v>
      </c>
      <c r="Q326" s="153">
        <f t="shared" si="136"/>
        <v>2</v>
      </c>
      <c r="R326" s="153">
        <f t="shared" si="136"/>
        <v>0</v>
      </c>
      <c r="S326" s="244">
        <f t="shared" ref="S326:W327" si="137">AVERAGE(S323,S320,S317,S314,S311,S308)</f>
        <v>39.200000000000003</v>
      </c>
      <c r="T326" s="244">
        <f t="shared" si="137"/>
        <v>14.55</v>
      </c>
      <c r="U326" s="153">
        <f t="shared" si="137"/>
        <v>4</v>
      </c>
      <c r="V326" s="153">
        <f t="shared" si="137"/>
        <v>6</v>
      </c>
      <c r="W326" s="259">
        <f t="shared" si="137"/>
        <v>9</v>
      </c>
    </row>
    <row r="327" spans="1:23" ht="15.95" customHeight="1" thickBot="1" x14ac:dyDescent="0.3">
      <c r="A327" s="380"/>
      <c r="B327" s="385"/>
      <c r="C327" s="394"/>
      <c r="D327" s="395"/>
      <c r="E327" s="49" t="s">
        <v>16</v>
      </c>
      <c r="F327" s="283">
        <f>F324+F321+F318+F315+F312+F309</f>
        <v>243</v>
      </c>
      <c r="G327" s="215">
        <f t="shared" si="136"/>
        <v>0</v>
      </c>
      <c r="H327" s="215">
        <f t="shared" si="136"/>
        <v>0</v>
      </c>
      <c r="I327" s="205">
        <f t="shared" si="136"/>
        <v>210</v>
      </c>
      <c r="J327" s="205">
        <f t="shared" si="136"/>
        <v>33</v>
      </c>
      <c r="K327" s="205">
        <f t="shared" si="136"/>
        <v>0</v>
      </c>
      <c r="L327" s="205">
        <f t="shared" si="136"/>
        <v>0</v>
      </c>
      <c r="M327" s="20">
        <f t="shared" si="136"/>
        <v>117</v>
      </c>
      <c r="N327" s="205">
        <f t="shared" si="136"/>
        <v>44</v>
      </c>
      <c r="O327" s="205">
        <f t="shared" si="136"/>
        <v>100</v>
      </c>
      <c r="P327" s="205">
        <f t="shared" si="136"/>
        <v>59</v>
      </c>
      <c r="Q327" s="205">
        <f t="shared" si="136"/>
        <v>57</v>
      </c>
      <c r="R327" s="205">
        <f t="shared" si="136"/>
        <v>2</v>
      </c>
      <c r="S327" s="244">
        <f t="shared" si="137"/>
        <v>36.483333333333327</v>
      </c>
      <c r="T327" s="244">
        <f t="shared" si="137"/>
        <v>14.666666666666666</v>
      </c>
      <c r="U327" s="303">
        <f t="shared" si="137"/>
        <v>61.666666666666664</v>
      </c>
      <c r="V327" s="303">
        <f t="shared" si="137"/>
        <v>134.16666666666666</v>
      </c>
      <c r="W327" s="315">
        <f t="shared" si="137"/>
        <v>89.033333333333346</v>
      </c>
    </row>
    <row r="328" spans="1:23" ht="18.75" customHeight="1" thickBot="1" x14ac:dyDescent="0.3">
      <c r="A328" s="381"/>
      <c r="B328" s="386"/>
      <c r="C328" s="396"/>
      <c r="D328" s="397"/>
      <c r="E328" s="115" t="s">
        <v>17</v>
      </c>
      <c r="F328" s="115">
        <f>IF(SUM(F326:F327)=SUM(I328:J328),SUM(F326:F327))</f>
        <v>267</v>
      </c>
      <c r="G328" s="137">
        <f t="shared" ref="G328:R328" si="138">SUM(G326:G327)</f>
        <v>5</v>
      </c>
      <c r="H328" s="137">
        <f t="shared" si="138"/>
        <v>0</v>
      </c>
      <c r="I328" s="137">
        <f t="shared" si="138"/>
        <v>231</v>
      </c>
      <c r="J328" s="137">
        <f t="shared" si="138"/>
        <v>36</v>
      </c>
      <c r="K328" s="137">
        <f t="shared" si="138"/>
        <v>0</v>
      </c>
      <c r="L328" s="137">
        <f t="shared" si="138"/>
        <v>0</v>
      </c>
      <c r="M328" s="137">
        <f t="shared" si="138"/>
        <v>123</v>
      </c>
      <c r="N328" s="137">
        <f t="shared" si="138"/>
        <v>44</v>
      </c>
      <c r="O328" s="137">
        <f t="shared" si="138"/>
        <v>109</v>
      </c>
      <c r="P328" s="137">
        <f t="shared" si="138"/>
        <v>60</v>
      </c>
      <c r="Q328" s="137">
        <f t="shared" si="138"/>
        <v>59</v>
      </c>
      <c r="R328" s="137">
        <f t="shared" si="138"/>
        <v>2</v>
      </c>
      <c r="S328" s="116" t="s">
        <v>162</v>
      </c>
      <c r="T328" s="116" t="s">
        <v>162</v>
      </c>
      <c r="U328" s="116" t="s">
        <v>162</v>
      </c>
      <c r="V328" s="117" t="s">
        <v>162</v>
      </c>
      <c r="W328" s="259" t="s">
        <v>162</v>
      </c>
    </row>
    <row r="329" spans="1:23" ht="15.95" hidden="1" customHeight="1" outlineLevel="1" thickBot="1" x14ac:dyDescent="0.3">
      <c r="A329" s="379">
        <v>14</v>
      </c>
      <c r="B329" s="400" t="s">
        <v>45</v>
      </c>
      <c r="C329" s="345">
        <v>90</v>
      </c>
      <c r="D329" s="351" t="s">
        <v>46</v>
      </c>
      <c r="E329" s="79" t="s">
        <v>15</v>
      </c>
      <c r="F329" s="283">
        <v>60</v>
      </c>
      <c r="G329" s="203">
        <v>24</v>
      </c>
      <c r="H329" s="197"/>
      <c r="I329" s="44">
        <v>46</v>
      </c>
      <c r="J329" s="98">
        <v>14</v>
      </c>
      <c r="K329" s="165"/>
      <c r="L329" s="159">
        <v>1</v>
      </c>
      <c r="M329" s="20">
        <v>39</v>
      </c>
      <c r="N329" s="153">
        <v>31</v>
      </c>
      <c r="O329" s="153">
        <v>31</v>
      </c>
      <c r="P329" s="153">
        <v>19</v>
      </c>
      <c r="Q329" s="153">
        <v>32</v>
      </c>
      <c r="R329" s="153"/>
      <c r="S329" s="263">
        <v>45</v>
      </c>
      <c r="T329" s="246">
        <v>17</v>
      </c>
      <c r="U329" s="107">
        <v>2</v>
      </c>
      <c r="V329" s="123">
        <v>16</v>
      </c>
      <c r="W329" s="274">
        <v>9</v>
      </c>
    </row>
    <row r="330" spans="1:23" ht="15.95" hidden="1" customHeight="1" outlineLevel="1" thickBot="1" x14ac:dyDescent="0.3">
      <c r="A330" s="380"/>
      <c r="B330" s="401"/>
      <c r="C330" s="346"/>
      <c r="D330" s="352"/>
      <c r="E330" s="37" t="s">
        <v>16</v>
      </c>
      <c r="F330" s="283">
        <v>198</v>
      </c>
      <c r="G330" s="204">
        <v>6</v>
      </c>
      <c r="H330" s="198">
        <v>3</v>
      </c>
      <c r="I330" s="43">
        <v>163</v>
      </c>
      <c r="J330" s="97">
        <v>35</v>
      </c>
      <c r="K330" s="61"/>
      <c r="L330" s="160"/>
      <c r="M330" s="20">
        <v>93</v>
      </c>
      <c r="N330" s="153">
        <v>46</v>
      </c>
      <c r="O330" s="153">
        <v>71</v>
      </c>
      <c r="P330" s="153">
        <v>56</v>
      </c>
      <c r="Q330" s="153">
        <v>66</v>
      </c>
      <c r="R330" s="153"/>
      <c r="S330" s="248">
        <v>42</v>
      </c>
      <c r="T330" s="248">
        <v>16</v>
      </c>
      <c r="U330" s="65">
        <v>5</v>
      </c>
      <c r="V330" s="124">
        <v>250</v>
      </c>
      <c r="W330" s="271">
        <v>78</v>
      </c>
    </row>
    <row r="331" spans="1:23" ht="18.75" hidden="1" customHeight="1" outlineLevel="1" thickBot="1" x14ac:dyDescent="0.3">
      <c r="A331" s="380"/>
      <c r="B331" s="401"/>
      <c r="C331" s="347"/>
      <c r="D331" s="353"/>
      <c r="E331" s="19" t="s">
        <v>17</v>
      </c>
      <c r="F331" s="19">
        <f>IF(SUM(F329:F330)=SUM(I331:J331),SUM(F329:F330))</f>
        <v>258</v>
      </c>
      <c r="G331" s="19">
        <f t="shared" ref="G331:R331" si="139">SUM(G329:G330)</f>
        <v>30</v>
      </c>
      <c r="H331" s="19">
        <f t="shared" si="139"/>
        <v>3</v>
      </c>
      <c r="I331" s="19">
        <f t="shared" si="139"/>
        <v>209</v>
      </c>
      <c r="J331" s="19">
        <f t="shared" si="139"/>
        <v>49</v>
      </c>
      <c r="K331" s="19">
        <f t="shared" si="139"/>
        <v>0</v>
      </c>
      <c r="L331" s="19">
        <f t="shared" si="139"/>
        <v>1</v>
      </c>
      <c r="M331" s="19">
        <f t="shared" si="139"/>
        <v>132</v>
      </c>
      <c r="N331" s="19">
        <f t="shared" si="139"/>
        <v>77</v>
      </c>
      <c r="O331" s="19">
        <f t="shared" si="139"/>
        <v>102</v>
      </c>
      <c r="P331" s="19">
        <f t="shared" si="139"/>
        <v>75</v>
      </c>
      <c r="Q331" s="19">
        <f t="shared" si="139"/>
        <v>98</v>
      </c>
      <c r="R331" s="19">
        <f t="shared" si="139"/>
        <v>0</v>
      </c>
      <c r="S331" s="235" t="s">
        <v>161</v>
      </c>
      <c r="T331" s="230" t="s">
        <v>161</v>
      </c>
      <c r="U331" s="19" t="s">
        <v>161</v>
      </c>
      <c r="V331" s="22" t="s">
        <v>161</v>
      </c>
      <c r="W331" s="260" t="s">
        <v>161</v>
      </c>
    </row>
    <row r="332" spans="1:23" ht="15.95" hidden="1" customHeight="1" outlineLevel="1" thickBot="1" x14ac:dyDescent="0.3">
      <c r="A332" s="380"/>
      <c r="B332" s="401"/>
      <c r="C332" s="345">
        <v>91</v>
      </c>
      <c r="D332" s="351" t="s">
        <v>47</v>
      </c>
      <c r="E332" s="69" t="s">
        <v>15</v>
      </c>
      <c r="F332" s="283"/>
      <c r="G332" s="199"/>
      <c r="H332" s="200"/>
      <c r="I332" s="25"/>
      <c r="J332" s="159"/>
      <c r="K332" s="100"/>
      <c r="L332" s="15"/>
      <c r="M332" s="108"/>
      <c r="N332" s="15"/>
      <c r="O332" s="100"/>
      <c r="P332" s="15"/>
      <c r="Q332" s="100"/>
      <c r="R332" s="15"/>
      <c r="S332" s="245"/>
      <c r="T332" s="246"/>
      <c r="U332" s="107"/>
      <c r="V332" s="123"/>
      <c r="W332" s="274"/>
    </row>
    <row r="333" spans="1:23" ht="15.95" hidden="1" customHeight="1" outlineLevel="1" thickBot="1" x14ac:dyDescent="0.3">
      <c r="A333" s="380"/>
      <c r="B333" s="401"/>
      <c r="C333" s="346"/>
      <c r="D333" s="352"/>
      <c r="E333" s="37" t="s">
        <v>16</v>
      </c>
      <c r="F333" s="283">
        <v>20</v>
      </c>
      <c r="G333" s="201"/>
      <c r="H333" s="180"/>
      <c r="I333" s="52">
        <v>16</v>
      </c>
      <c r="J333" s="160">
        <v>4</v>
      </c>
      <c r="K333" s="62"/>
      <c r="L333" s="61"/>
      <c r="M333" s="63">
        <v>15</v>
      </c>
      <c r="N333" s="61">
        <v>3</v>
      </c>
      <c r="O333" s="62">
        <v>5</v>
      </c>
      <c r="P333" s="61">
        <v>20</v>
      </c>
      <c r="Q333" s="62">
        <v>12</v>
      </c>
      <c r="R333" s="61">
        <v>2</v>
      </c>
      <c r="S333" s="247">
        <v>39</v>
      </c>
      <c r="T333" s="248">
        <v>18</v>
      </c>
      <c r="U333" s="65">
        <v>20</v>
      </c>
      <c r="V333" s="126">
        <v>150</v>
      </c>
      <c r="W333" s="271">
        <v>82</v>
      </c>
    </row>
    <row r="334" spans="1:23" ht="15.95" hidden="1" customHeight="1" outlineLevel="1" thickBot="1" x14ac:dyDescent="0.3">
      <c r="A334" s="380"/>
      <c r="B334" s="401"/>
      <c r="C334" s="347"/>
      <c r="D334" s="353"/>
      <c r="E334" s="19" t="s">
        <v>17</v>
      </c>
      <c r="F334" s="19">
        <f>IF(SUM(F332:F333)=SUM(I334:J334),SUM(F332:F333))</f>
        <v>20</v>
      </c>
      <c r="G334" s="19">
        <f t="shared" ref="G334:R334" si="140">SUM(G332:G333)</f>
        <v>0</v>
      </c>
      <c r="H334" s="19">
        <f t="shared" si="140"/>
        <v>0</v>
      </c>
      <c r="I334" s="19">
        <f t="shared" si="140"/>
        <v>16</v>
      </c>
      <c r="J334" s="19">
        <f t="shared" si="140"/>
        <v>4</v>
      </c>
      <c r="K334" s="19">
        <f t="shared" si="140"/>
        <v>0</v>
      </c>
      <c r="L334" s="19">
        <f t="shared" si="140"/>
        <v>0</v>
      </c>
      <c r="M334" s="19">
        <f t="shared" si="140"/>
        <v>15</v>
      </c>
      <c r="N334" s="19">
        <f t="shared" si="140"/>
        <v>3</v>
      </c>
      <c r="O334" s="19">
        <f t="shared" si="140"/>
        <v>5</v>
      </c>
      <c r="P334" s="19">
        <f t="shared" si="140"/>
        <v>20</v>
      </c>
      <c r="Q334" s="19">
        <f t="shared" si="140"/>
        <v>12</v>
      </c>
      <c r="R334" s="19">
        <f t="shared" si="140"/>
        <v>2</v>
      </c>
      <c r="S334" s="235" t="s">
        <v>161</v>
      </c>
      <c r="T334" s="230" t="s">
        <v>161</v>
      </c>
      <c r="U334" s="19" t="s">
        <v>161</v>
      </c>
      <c r="V334" s="22" t="s">
        <v>161</v>
      </c>
      <c r="W334" s="260" t="s">
        <v>161</v>
      </c>
    </row>
    <row r="335" spans="1:23" ht="15.95" hidden="1" customHeight="1" outlineLevel="1" thickBot="1" x14ac:dyDescent="0.3">
      <c r="A335" s="380"/>
      <c r="B335" s="401"/>
      <c r="C335" s="345">
        <v>92</v>
      </c>
      <c r="D335" s="351" t="s">
        <v>48</v>
      </c>
      <c r="E335" s="69" t="s">
        <v>15</v>
      </c>
      <c r="F335" s="283"/>
      <c r="G335" s="190"/>
      <c r="H335" s="191"/>
      <c r="I335" s="25"/>
      <c r="J335" s="159"/>
      <c r="K335" s="100"/>
      <c r="L335" s="15"/>
      <c r="M335" s="108"/>
      <c r="N335" s="15"/>
      <c r="O335" s="100"/>
      <c r="P335" s="15"/>
      <c r="Q335" s="100"/>
      <c r="R335" s="15"/>
      <c r="S335" s="245"/>
      <c r="T335" s="246"/>
      <c r="U335" s="107"/>
      <c r="V335" s="123"/>
      <c r="W335" s="274"/>
    </row>
    <row r="336" spans="1:23" ht="15.95" hidden="1" customHeight="1" outlineLevel="1" thickBot="1" x14ac:dyDescent="0.3">
      <c r="A336" s="380"/>
      <c r="B336" s="401"/>
      <c r="C336" s="346"/>
      <c r="D336" s="352"/>
      <c r="E336" s="37" t="s">
        <v>16</v>
      </c>
      <c r="F336" s="283">
        <v>131</v>
      </c>
      <c r="G336" s="179">
        <v>6</v>
      </c>
      <c r="H336" s="182"/>
      <c r="I336" s="52">
        <v>107</v>
      </c>
      <c r="J336" s="160">
        <v>24</v>
      </c>
      <c r="K336" s="62"/>
      <c r="L336" s="61"/>
      <c r="M336" s="63">
        <v>28</v>
      </c>
      <c r="N336" s="61">
        <v>16</v>
      </c>
      <c r="O336" s="62">
        <v>21</v>
      </c>
      <c r="P336" s="61">
        <v>12</v>
      </c>
      <c r="Q336" s="62">
        <v>21</v>
      </c>
      <c r="R336" s="61">
        <v>5</v>
      </c>
      <c r="S336" s="247">
        <v>29</v>
      </c>
      <c r="T336" s="248">
        <v>13</v>
      </c>
      <c r="U336" s="65">
        <v>5</v>
      </c>
      <c r="V336" s="124">
        <v>300</v>
      </c>
      <c r="W336" s="271">
        <v>82</v>
      </c>
    </row>
    <row r="337" spans="1:23" ht="18.75" hidden="1" customHeight="1" outlineLevel="1" thickBot="1" x14ac:dyDescent="0.3">
      <c r="A337" s="380"/>
      <c r="B337" s="401"/>
      <c r="C337" s="347"/>
      <c r="D337" s="353"/>
      <c r="E337" s="19" t="s">
        <v>17</v>
      </c>
      <c r="F337" s="19">
        <f>IF(SUM(F335:F336)=SUM(I337:J337),SUM(F335:F336))</f>
        <v>131</v>
      </c>
      <c r="G337" s="19">
        <f t="shared" ref="G337:R337" si="141">SUM(G335:G336)</f>
        <v>6</v>
      </c>
      <c r="H337" s="19">
        <f t="shared" si="141"/>
        <v>0</v>
      </c>
      <c r="I337" s="19">
        <f t="shared" si="141"/>
        <v>107</v>
      </c>
      <c r="J337" s="19">
        <f t="shared" si="141"/>
        <v>24</v>
      </c>
      <c r="K337" s="19">
        <f t="shared" si="141"/>
        <v>0</v>
      </c>
      <c r="L337" s="19">
        <f t="shared" si="141"/>
        <v>0</v>
      </c>
      <c r="M337" s="19">
        <f t="shared" si="141"/>
        <v>28</v>
      </c>
      <c r="N337" s="19">
        <f t="shared" si="141"/>
        <v>16</v>
      </c>
      <c r="O337" s="19">
        <f t="shared" si="141"/>
        <v>21</v>
      </c>
      <c r="P337" s="19">
        <f t="shared" si="141"/>
        <v>12</v>
      </c>
      <c r="Q337" s="19">
        <f t="shared" si="141"/>
        <v>21</v>
      </c>
      <c r="R337" s="19">
        <f t="shared" si="141"/>
        <v>5</v>
      </c>
      <c r="S337" s="235" t="s">
        <v>161</v>
      </c>
      <c r="T337" s="230" t="s">
        <v>161</v>
      </c>
      <c r="U337" s="19" t="s">
        <v>161</v>
      </c>
      <c r="V337" s="22" t="s">
        <v>161</v>
      </c>
      <c r="W337" s="260" t="s">
        <v>161</v>
      </c>
    </row>
    <row r="338" spans="1:23" ht="15.95" hidden="1" customHeight="1" outlineLevel="1" thickBot="1" x14ac:dyDescent="0.3">
      <c r="A338" s="380"/>
      <c r="B338" s="401"/>
      <c r="C338" s="345">
        <v>93</v>
      </c>
      <c r="D338" s="351" t="s">
        <v>49</v>
      </c>
      <c r="E338" s="69" t="s">
        <v>15</v>
      </c>
      <c r="F338" s="283"/>
      <c r="G338" s="190"/>
      <c r="H338" s="191"/>
      <c r="I338" s="25"/>
      <c r="J338" s="159"/>
      <c r="K338" s="100"/>
      <c r="L338" s="15"/>
      <c r="M338" s="108"/>
      <c r="N338" s="15"/>
      <c r="O338" s="100"/>
      <c r="P338" s="15"/>
      <c r="Q338" s="100"/>
      <c r="R338" s="15"/>
      <c r="S338" s="245"/>
      <c r="T338" s="246"/>
      <c r="U338" s="107"/>
      <c r="V338" s="123"/>
      <c r="W338" s="274"/>
    </row>
    <row r="339" spans="1:23" ht="15.95" hidden="1" customHeight="1" outlineLevel="1" thickBot="1" x14ac:dyDescent="0.3">
      <c r="A339" s="380"/>
      <c r="B339" s="401"/>
      <c r="C339" s="346"/>
      <c r="D339" s="352"/>
      <c r="E339" s="37" t="s">
        <v>16</v>
      </c>
      <c r="F339" s="283">
        <v>48</v>
      </c>
      <c r="G339" s="179"/>
      <c r="H339" s="182"/>
      <c r="I339" s="52">
        <v>40</v>
      </c>
      <c r="J339" s="160">
        <v>8</v>
      </c>
      <c r="K339" s="62"/>
      <c r="L339" s="61"/>
      <c r="M339" s="63">
        <v>27</v>
      </c>
      <c r="N339" s="61">
        <v>3</v>
      </c>
      <c r="O339" s="62">
        <v>27</v>
      </c>
      <c r="P339" s="61">
        <v>6</v>
      </c>
      <c r="Q339" s="62">
        <v>22</v>
      </c>
      <c r="R339" s="61"/>
      <c r="S339" s="247">
        <v>40</v>
      </c>
      <c r="T339" s="248">
        <v>17</v>
      </c>
      <c r="U339" s="65">
        <v>15</v>
      </c>
      <c r="V339" s="124">
        <v>185</v>
      </c>
      <c r="W339" s="271">
        <v>88</v>
      </c>
    </row>
    <row r="340" spans="1:23" ht="17.25" hidden="1" customHeight="1" outlineLevel="1" thickBot="1" x14ac:dyDescent="0.3">
      <c r="A340" s="380"/>
      <c r="B340" s="401"/>
      <c r="C340" s="347"/>
      <c r="D340" s="353"/>
      <c r="E340" s="19" t="s">
        <v>17</v>
      </c>
      <c r="F340" s="19">
        <f>IF(SUM(F338:F339)=SUM(I340:J340),SUM(F338:F339))</f>
        <v>48</v>
      </c>
      <c r="G340" s="19">
        <f t="shared" ref="G340:R340" si="142">SUM(G338:G339)</f>
        <v>0</v>
      </c>
      <c r="H340" s="19">
        <f t="shared" si="142"/>
        <v>0</v>
      </c>
      <c r="I340" s="19">
        <f t="shared" si="142"/>
        <v>40</v>
      </c>
      <c r="J340" s="19">
        <f t="shared" si="142"/>
        <v>8</v>
      </c>
      <c r="K340" s="19">
        <f t="shared" si="142"/>
        <v>0</v>
      </c>
      <c r="L340" s="19">
        <f t="shared" si="142"/>
        <v>0</v>
      </c>
      <c r="M340" s="19">
        <f t="shared" si="142"/>
        <v>27</v>
      </c>
      <c r="N340" s="19">
        <f t="shared" si="142"/>
        <v>3</v>
      </c>
      <c r="O340" s="19">
        <f t="shared" si="142"/>
        <v>27</v>
      </c>
      <c r="P340" s="19">
        <f t="shared" si="142"/>
        <v>6</v>
      </c>
      <c r="Q340" s="19">
        <f t="shared" si="142"/>
        <v>22</v>
      </c>
      <c r="R340" s="19">
        <f t="shared" si="142"/>
        <v>0</v>
      </c>
      <c r="S340" s="235" t="s">
        <v>161</v>
      </c>
      <c r="T340" s="230" t="s">
        <v>161</v>
      </c>
      <c r="U340" s="19" t="s">
        <v>161</v>
      </c>
      <c r="V340" s="22" t="s">
        <v>161</v>
      </c>
      <c r="W340" s="260" t="s">
        <v>161</v>
      </c>
    </row>
    <row r="341" spans="1:23" ht="15.95" hidden="1" customHeight="1" outlineLevel="1" thickBot="1" x14ac:dyDescent="0.3">
      <c r="A341" s="380"/>
      <c r="B341" s="401"/>
      <c r="C341" s="345">
        <v>94</v>
      </c>
      <c r="D341" s="351" t="s">
        <v>50</v>
      </c>
      <c r="E341" s="69" t="s">
        <v>15</v>
      </c>
      <c r="F341" s="283"/>
      <c r="G341" s="190"/>
      <c r="H341" s="191"/>
      <c r="I341" s="25"/>
      <c r="J341" s="159"/>
      <c r="K341" s="100"/>
      <c r="L341" s="15"/>
      <c r="M341" s="108"/>
      <c r="N341" s="15"/>
      <c r="O341" s="100"/>
      <c r="P341" s="15"/>
      <c r="Q341" s="100"/>
      <c r="R341" s="15"/>
      <c r="S341" s="245"/>
      <c r="T341" s="246"/>
      <c r="U341" s="107"/>
      <c r="V341" s="123"/>
      <c r="W341" s="274"/>
    </row>
    <row r="342" spans="1:23" ht="15.95" hidden="1" customHeight="1" outlineLevel="1" thickBot="1" x14ac:dyDescent="0.3">
      <c r="A342" s="380"/>
      <c r="B342" s="401"/>
      <c r="C342" s="346"/>
      <c r="D342" s="352"/>
      <c r="E342" s="37" t="s">
        <v>16</v>
      </c>
      <c r="F342" s="283">
        <v>72</v>
      </c>
      <c r="G342" s="179"/>
      <c r="H342" s="182">
        <v>3</v>
      </c>
      <c r="I342" s="138">
        <v>57</v>
      </c>
      <c r="J342" s="160">
        <v>15</v>
      </c>
      <c r="K342" s="62"/>
      <c r="L342" s="61"/>
      <c r="M342" s="63">
        <v>29</v>
      </c>
      <c r="N342" s="61">
        <v>33</v>
      </c>
      <c r="O342" s="62">
        <v>35</v>
      </c>
      <c r="P342" s="61"/>
      <c r="Q342" s="62">
        <v>18</v>
      </c>
      <c r="R342" s="61">
        <v>4</v>
      </c>
      <c r="S342" s="247">
        <v>35</v>
      </c>
      <c r="T342" s="248">
        <v>10</v>
      </c>
      <c r="U342" s="65">
        <v>10</v>
      </c>
      <c r="V342" s="124">
        <v>250</v>
      </c>
      <c r="W342" s="271">
        <v>85</v>
      </c>
    </row>
    <row r="343" spans="1:23" ht="15.95" hidden="1" customHeight="1" outlineLevel="1" thickBot="1" x14ac:dyDescent="0.3">
      <c r="A343" s="380"/>
      <c r="B343" s="401"/>
      <c r="C343" s="347"/>
      <c r="D343" s="353"/>
      <c r="E343" s="19" t="s">
        <v>17</v>
      </c>
      <c r="F343" s="19">
        <f>IF(SUM(F341:F342)=SUM(I343:J343),SUM(F341:F342))</f>
        <v>72</v>
      </c>
      <c r="G343" s="19">
        <f t="shared" ref="G343:R343" si="143">SUM(G341:G342)</f>
        <v>0</v>
      </c>
      <c r="H343" s="19">
        <f t="shared" si="143"/>
        <v>3</v>
      </c>
      <c r="I343" s="19">
        <f t="shared" si="143"/>
        <v>57</v>
      </c>
      <c r="J343" s="19">
        <f t="shared" si="143"/>
        <v>15</v>
      </c>
      <c r="K343" s="19">
        <f t="shared" si="143"/>
        <v>0</v>
      </c>
      <c r="L343" s="19">
        <f t="shared" si="143"/>
        <v>0</v>
      </c>
      <c r="M343" s="19">
        <f t="shared" si="143"/>
        <v>29</v>
      </c>
      <c r="N343" s="19">
        <f t="shared" si="143"/>
        <v>33</v>
      </c>
      <c r="O343" s="19">
        <f t="shared" si="143"/>
        <v>35</v>
      </c>
      <c r="P343" s="19">
        <f t="shared" si="143"/>
        <v>0</v>
      </c>
      <c r="Q343" s="19">
        <f t="shared" si="143"/>
        <v>18</v>
      </c>
      <c r="R343" s="19">
        <f t="shared" si="143"/>
        <v>4</v>
      </c>
      <c r="S343" s="235" t="s">
        <v>161</v>
      </c>
      <c r="T343" s="230" t="s">
        <v>161</v>
      </c>
      <c r="U343" s="19" t="s">
        <v>161</v>
      </c>
      <c r="V343" s="22" t="s">
        <v>161</v>
      </c>
      <c r="W343" s="260" t="s">
        <v>161</v>
      </c>
    </row>
    <row r="344" spans="1:23" ht="15.95" hidden="1" customHeight="1" outlineLevel="1" thickBot="1" x14ac:dyDescent="0.3">
      <c r="A344" s="380"/>
      <c r="B344" s="401"/>
      <c r="C344" s="345">
        <v>95</v>
      </c>
      <c r="D344" s="360" t="s">
        <v>207</v>
      </c>
      <c r="E344" s="69" t="s">
        <v>15</v>
      </c>
      <c r="F344" s="283"/>
      <c r="G344" s="190"/>
      <c r="H344" s="191"/>
      <c r="I344" s="25"/>
      <c r="J344" s="159"/>
      <c r="K344" s="100"/>
      <c r="L344" s="15"/>
      <c r="M344" s="108"/>
      <c r="N344" s="15"/>
      <c r="O344" s="100"/>
      <c r="P344" s="15"/>
      <c r="Q344" s="100"/>
      <c r="R344" s="15"/>
      <c r="S344" s="245"/>
      <c r="T344" s="246"/>
      <c r="U344" s="107"/>
      <c r="V344" s="123"/>
      <c r="W344" s="274"/>
    </row>
    <row r="345" spans="1:23" ht="15.95" hidden="1" customHeight="1" outlineLevel="1" thickBot="1" x14ac:dyDescent="0.3">
      <c r="A345" s="380"/>
      <c r="B345" s="401"/>
      <c r="C345" s="346"/>
      <c r="D345" s="352"/>
      <c r="E345" s="37" t="s">
        <v>16</v>
      </c>
      <c r="F345" s="283">
        <v>54</v>
      </c>
      <c r="G345" s="179"/>
      <c r="H345" s="182">
        <v>1</v>
      </c>
      <c r="I345" s="52">
        <v>42</v>
      </c>
      <c r="J345" s="160">
        <v>12</v>
      </c>
      <c r="K345" s="62"/>
      <c r="L345" s="61"/>
      <c r="M345" s="63">
        <v>27</v>
      </c>
      <c r="N345" s="61">
        <v>27</v>
      </c>
      <c r="O345" s="62">
        <v>37</v>
      </c>
      <c r="P345" s="61">
        <v>4</v>
      </c>
      <c r="Q345" s="62">
        <v>21</v>
      </c>
      <c r="R345" s="61"/>
      <c r="S345" s="247">
        <v>31</v>
      </c>
      <c r="T345" s="248">
        <v>18</v>
      </c>
      <c r="U345" s="65">
        <v>5</v>
      </c>
      <c r="V345" s="126">
        <v>175</v>
      </c>
      <c r="W345" s="271">
        <v>100</v>
      </c>
    </row>
    <row r="346" spans="1:23" ht="15.95" hidden="1" customHeight="1" outlineLevel="1" thickBot="1" x14ac:dyDescent="0.3">
      <c r="A346" s="380"/>
      <c r="B346" s="401"/>
      <c r="C346" s="347"/>
      <c r="D346" s="353"/>
      <c r="E346" s="19" t="s">
        <v>17</v>
      </c>
      <c r="F346" s="19">
        <f>IF(SUM(F344:F345)=SUM(I346:J346),SUM(F344:F345))</f>
        <v>54</v>
      </c>
      <c r="G346" s="19">
        <f t="shared" ref="G346:R346" si="144">SUM(G344:G345)</f>
        <v>0</v>
      </c>
      <c r="H346" s="19">
        <f t="shared" si="144"/>
        <v>1</v>
      </c>
      <c r="I346" s="19">
        <f t="shared" si="144"/>
        <v>42</v>
      </c>
      <c r="J346" s="19">
        <f t="shared" si="144"/>
        <v>12</v>
      </c>
      <c r="K346" s="19">
        <f t="shared" si="144"/>
        <v>0</v>
      </c>
      <c r="L346" s="19">
        <f t="shared" si="144"/>
        <v>0</v>
      </c>
      <c r="M346" s="19">
        <f t="shared" si="144"/>
        <v>27</v>
      </c>
      <c r="N346" s="19">
        <f t="shared" si="144"/>
        <v>27</v>
      </c>
      <c r="O346" s="19">
        <f t="shared" si="144"/>
        <v>37</v>
      </c>
      <c r="P346" s="19">
        <f t="shared" si="144"/>
        <v>4</v>
      </c>
      <c r="Q346" s="19">
        <f t="shared" si="144"/>
        <v>21</v>
      </c>
      <c r="R346" s="19">
        <f t="shared" si="144"/>
        <v>0</v>
      </c>
      <c r="S346" s="235" t="s">
        <v>161</v>
      </c>
      <c r="T346" s="230" t="s">
        <v>161</v>
      </c>
      <c r="U346" s="19" t="s">
        <v>161</v>
      </c>
      <c r="V346" s="22" t="s">
        <v>161</v>
      </c>
      <c r="W346" s="260" t="s">
        <v>161</v>
      </c>
    </row>
    <row r="347" spans="1:23" ht="15.95" hidden="1" customHeight="1" outlineLevel="1" thickBot="1" x14ac:dyDescent="0.3">
      <c r="A347" s="380"/>
      <c r="B347" s="401"/>
      <c r="C347" s="345">
        <v>96</v>
      </c>
      <c r="D347" s="351" t="s">
        <v>51</v>
      </c>
      <c r="E347" s="69" t="s">
        <v>15</v>
      </c>
      <c r="F347" s="283"/>
      <c r="G347" s="190"/>
      <c r="H347" s="191"/>
      <c r="I347" s="25"/>
      <c r="J347" s="159"/>
      <c r="K347" s="100"/>
      <c r="L347" s="15"/>
      <c r="M347" s="108"/>
      <c r="N347" s="15"/>
      <c r="O347" s="100"/>
      <c r="P347" s="15"/>
      <c r="Q347" s="100"/>
      <c r="R347" s="15"/>
      <c r="S347" s="245"/>
      <c r="T347" s="246"/>
      <c r="U347" s="107"/>
      <c r="V347" s="123"/>
      <c r="W347" s="274"/>
    </row>
    <row r="348" spans="1:23" ht="15.95" hidden="1" customHeight="1" outlineLevel="1" thickBot="1" x14ac:dyDescent="0.3">
      <c r="A348" s="380"/>
      <c r="B348" s="401"/>
      <c r="C348" s="346"/>
      <c r="D348" s="352"/>
      <c r="E348" s="37" t="s">
        <v>16</v>
      </c>
      <c r="F348" s="283">
        <v>40</v>
      </c>
      <c r="G348" s="179"/>
      <c r="H348" s="182"/>
      <c r="I348" s="52">
        <v>32</v>
      </c>
      <c r="J348" s="160">
        <v>8</v>
      </c>
      <c r="K348" s="62"/>
      <c r="L348" s="61"/>
      <c r="M348" s="63">
        <v>18</v>
      </c>
      <c r="N348" s="61">
        <v>3</v>
      </c>
      <c r="O348" s="62">
        <v>34</v>
      </c>
      <c r="P348" s="61">
        <v>6</v>
      </c>
      <c r="Q348" s="62">
        <v>16</v>
      </c>
      <c r="R348" s="61"/>
      <c r="S348" s="247">
        <v>39</v>
      </c>
      <c r="T348" s="248">
        <v>18</v>
      </c>
      <c r="U348" s="65">
        <v>10</v>
      </c>
      <c r="V348" s="124">
        <v>120</v>
      </c>
      <c r="W348" s="271">
        <v>42</v>
      </c>
    </row>
    <row r="349" spans="1:23" ht="15.95" hidden="1" customHeight="1" outlineLevel="1" thickBot="1" x14ac:dyDescent="0.3">
      <c r="A349" s="380"/>
      <c r="B349" s="401"/>
      <c r="C349" s="347"/>
      <c r="D349" s="353"/>
      <c r="E349" s="19" t="s">
        <v>17</v>
      </c>
      <c r="F349" s="19">
        <f>IF(SUM(F347:F348)=SUM(I349:J349),SUM(F347:F348))</f>
        <v>40</v>
      </c>
      <c r="G349" s="19">
        <f t="shared" ref="G349:R349" si="145">SUM(G347:G348)</f>
        <v>0</v>
      </c>
      <c r="H349" s="19">
        <f t="shared" si="145"/>
        <v>0</v>
      </c>
      <c r="I349" s="19">
        <f t="shared" si="145"/>
        <v>32</v>
      </c>
      <c r="J349" s="19">
        <f t="shared" si="145"/>
        <v>8</v>
      </c>
      <c r="K349" s="19">
        <f t="shared" si="145"/>
        <v>0</v>
      </c>
      <c r="L349" s="19">
        <f t="shared" si="145"/>
        <v>0</v>
      </c>
      <c r="M349" s="19">
        <f t="shared" si="145"/>
        <v>18</v>
      </c>
      <c r="N349" s="19">
        <f t="shared" si="145"/>
        <v>3</v>
      </c>
      <c r="O349" s="19">
        <f t="shared" si="145"/>
        <v>34</v>
      </c>
      <c r="P349" s="19">
        <f t="shared" si="145"/>
        <v>6</v>
      </c>
      <c r="Q349" s="19">
        <f t="shared" si="145"/>
        <v>16</v>
      </c>
      <c r="R349" s="19">
        <f t="shared" si="145"/>
        <v>0</v>
      </c>
      <c r="S349" s="235" t="s">
        <v>161</v>
      </c>
      <c r="T349" s="230" t="s">
        <v>161</v>
      </c>
      <c r="U349" s="19" t="s">
        <v>161</v>
      </c>
      <c r="V349" s="22" t="s">
        <v>161</v>
      </c>
      <c r="W349" s="260" t="s">
        <v>161</v>
      </c>
    </row>
    <row r="350" spans="1:23" ht="15.95" hidden="1" customHeight="1" outlineLevel="1" thickBot="1" x14ac:dyDescent="0.3">
      <c r="A350" s="380"/>
      <c r="B350" s="401"/>
      <c r="C350" s="345">
        <v>97</v>
      </c>
      <c r="D350" s="351" t="s">
        <v>52</v>
      </c>
      <c r="E350" s="69" t="s">
        <v>15</v>
      </c>
      <c r="F350" s="283"/>
      <c r="G350" s="190"/>
      <c r="H350" s="191"/>
      <c r="I350" s="25"/>
      <c r="J350" s="159"/>
      <c r="K350" s="100"/>
      <c r="L350" s="15"/>
      <c r="M350" s="108"/>
      <c r="N350" s="15"/>
      <c r="O350" s="100"/>
      <c r="P350" s="15"/>
      <c r="Q350" s="100"/>
      <c r="R350" s="15"/>
      <c r="S350" s="245"/>
      <c r="T350" s="246"/>
      <c r="U350" s="107"/>
      <c r="V350" s="123"/>
      <c r="W350" s="274"/>
    </row>
    <row r="351" spans="1:23" ht="15.95" hidden="1" customHeight="1" outlineLevel="1" thickBot="1" x14ac:dyDescent="0.3">
      <c r="A351" s="380"/>
      <c r="B351" s="401"/>
      <c r="C351" s="346"/>
      <c r="D351" s="352"/>
      <c r="E351" s="37" t="s">
        <v>16</v>
      </c>
      <c r="F351" s="283">
        <v>20</v>
      </c>
      <c r="G351" s="179"/>
      <c r="H351" s="182">
        <v>4</v>
      </c>
      <c r="I351" s="52">
        <v>17</v>
      </c>
      <c r="J351" s="160">
        <v>3</v>
      </c>
      <c r="K351" s="62"/>
      <c r="L351" s="61"/>
      <c r="M351" s="63">
        <v>9</v>
      </c>
      <c r="N351" s="61">
        <v>2</v>
      </c>
      <c r="O351" s="62">
        <v>15</v>
      </c>
      <c r="P351" s="61">
        <v>1</v>
      </c>
      <c r="Q351" s="62">
        <v>6</v>
      </c>
      <c r="R351" s="61"/>
      <c r="S351" s="247">
        <v>40</v>
      </c>
      <c r="T351" s="248">
        <v>18</v>
      </c>
      <c r="U351" s="65">
        <v>25</v>
      </c>
      <c r="V351" s="124">
        <v>200</v>
      </c>
      <c r="W351" s="271">
        <v>116</v>
      </c>
    </row>
    <row r="352" spans="1:23" ht="15.95" hidden="1" customHeight="1" outlineLevel="1" thickBot="1" x14ac:dyDescent="0.3">
      <c r="A352" s="380"/>
      <c r="B352" s="401"/>
      <c r="C352" s="347"/>
      <c r="D352" s="353"/>
      <c r="E352" s="19" t="s">
        <v>17</v>
      </c>
      <c r="F352" s="19">
        <f>IF(SUM(F350:F351)=SUM(I352:J352),SUM(F350:F351))</f>
        <v>20</v>
      </c>
      <c r="G352" s="19">
        <f t="shared" ref="G352:R352" si="146">SUM(G350:G351)</f>
        <v>0</v>
      </c>
      <c r="H352" s="19">
        <f t="shared" si="146"/>
        <v>4</v>
      </c>
      <c r="I352" s="19">
        <f t="shared" si="146"/>
        <v>17</v>
      </c>
      <c r="J352" s="19">
        <f t="shared" si="146"/>
        <v>3</v>
      </c>
      <c r="K352" s="19">
        <f t="shared" si="146"/>
        <v>0</v>
      </c>
      <c r="L352" s="19">
        <f t="shared" si="146"/>
        <v>0</v>
      </c>
      <c r="M352" s="19">
        <f t="shared" si="146"/>
        <v>9</v>
      </c>
      <c r="N352" s="19">
        <f t="shared" si="146"/>
        <v>2</v>
      </c>
      <c r="O352" s="19">
        <f t="shared" si="146"/>
        <v>15</v>
      </c>
      <c r="P352" s="19">
        <f t="shared" si="146"/>
        <v>1</v>
      </c>
      <c r="Q352" s="19">
        <f t="shared" si="146"/>
        <v>6</v>
      </c>
      <c r="R352" s="19">
        <f t="shared" si="146"/>
        <v>0</v>
      </c>
      <c r="S352" s="235" t="s">
        <v>161</v>
      </c>
      <c r="T352" s="230" t="s">
        <v>161</v>
      </c>
      <c r="U352" s="19" t="s">
        <v>161</v>
      </c>
      <c r="V352" s="22" t="s">
        <v>161</v>
      </c>
      <c r="W352" s="260" t="s">
        <v>161</v>
      </c>
    </row>
    <row r="353" spans="1:23" ht="15.95" hidden="1" customHeight="1" outlineLevel="1" thickBot="1" x14ac:dyDescent="0.3">
      <c r="A353" s="380"/>
      <c r="B353" s="401"/>
      <c r="C353" s="345">
        <v>98</v>
      </c>
      <c r="D353" s="351" t="s">
        <v>53</v>
      </c>
      <c r="E353" s="69" t="s">
        <v>15</v>
      </c>
      <c r="F353" s="283"/>
      <c r="G353" s="190"/>
      <c r="H353" s="191"/>
      <c r="I353" s="25"/>
      <c r="J353" s="159"/>
      <c r="K353" s="100"/>
      <c r="L353" s="15"/>
      <c r="M353" s="108"/>
      <c r="N353" s="15"/>
      <c r="O353" s="100"/>
      <c r="P353" s="15"/>
      <c r="Q353" s="100"/>
      <c r="R353" s="15"/>
      <c r="S353" s="245"/>
      <c r="T353" s="246"/>
      <c r="U353" s="107"/>
      <c r="V353" s="123"/>
      <c r="W353" s="274"/>
    </row>
    <row r="354" spans="1:23" ht="15.95" hidden="1" customHeight="1" outlineLevel="1" thickBot="1" x14ac:dyDescent="0.3">
      <c r="A354" s="380"/>
      <c r="B354" s="401"/>
      <c r="C354" s="346"/>
      <c r="D354" s="352"/>
      <c r="E354" s="37" t="s">
        <v>16</v>
      </c>
      <c r="F354" s="283">
        <v>6</v>
      </c>
      <c r="G354" s="179"/>
      <c r="H354" s="182"/>
      <c r="I354" s="52">
        <v>5</v>
      </c>
      <c r="J354" s="160">
        <v>1</v>
      </c>
      <c r="K354" s="62"/>
      <c r="L354" s="61"/>
      <c r="M354" s="63">
        <v>2</v>
      </c>
      <c r="N354" s="61"/>
      <c r="O354" s="62">
        <v>2</v>
      </c>
      <c r="P354" s="61">
        <v>2</v>
      </c>
      <c r="Q354" s="62">
        <v>2</v>
      </c>
      <c r="R354" s="61"/>
      <c r="S354" s="247">
        <v>35</v>
      </c>
      <c r="T354" s="248">
        <v>18</v>
      </c>
      <c r="U354" s="65">
        <v>35</v>
      </c>
      <c r="V354" s="124">
        <v>120</v>
      </c>
      <c r="W354" s="271">
        <v>78</v>
      </c>
    </row>
    <row r="355" spans="1:23" ht="15.95" hidden="1" customHeight="1" outlineLevel="1" thickBot="1" x14ac:dyDescent="0.3">
      <c r="A355" s="380"/>
      <c r="B355" s="401"/>
      <c r="C355" s="347"/>
      <c r="D355" s="353"/>
      <c r="E355" s="19" t="s">
        <v>17</v>
      </c>
      <c r="F355" s="19">
        <f>IF(SUM(F353:F354)=SUM(I355:J355),SUM(F353:F354))</f>
        <v>6</v>
      </c>
      <c r="G355" s="19">
        <f t="shared" ref="G355:R355" si="147">SUM(G353:G354)</f>
        <v>0</v>
      </c>
      <c r="H355" s="19">
        <f t="shared" si="147"/>
        <v>0</v>
      </c>
      <c r="I355" s="19">
        <f t="shared" si="147"/>
        <v>5</v>
      </c>
      <c r="J355" s="19">
        <f t="shared" si="147"/>
        <v>1</v>
      </c>
      <c r="K355" s="19">
        <f t="shared" si="147"/>
        <v>0</v>
      </c>
      <c r="L355" s="19">
        <f t="shared" si="147"/>
        <v>0</v>
      </c>
      <c r="M355" s="19">
        <f t="shared" si="147"/>
        <v>2</v>
      </c>
      <c r="N355" s="19">
        <f t="shared" si="147"/>
        <v>0</v>
      </c>
      <c r="O355" s="19">
        <f t="shared" si="147"/>
        <v>2</v>
      </c>
      <c r="P355" s="19">
        <f t="shared" si="147"/>
        <v>2</v>
      </c>
      <c r="Q355" s="19">
        <f t="shared" si="147"/>
        <v>2</v>
      </c>
      <c r="R355" s="19">
        <f t="shared" si="147"/>
        <v>0</v>
      </c>
      <c r="S355" s="235" t="s">
        <v>161</v>
      </c>
      <c r="T355" s="230" t="s">
        <v>161</v>
      </c>
      <c r="U355" s="19" t="s">
        <v>161</v>
      </c>
      <c r="V355" s="22" t="s">
        <v>161</v>
      </c>
      <c r="W355" s="260" t="s">
        <v>161</v>
      </c>
    </row>
    <row r="356" spans="1:23" ht="15.95" hidden="1" customHeight="1" outlineLevel="1" thickBot="1" x14ac:dyDescent="0.3">
      <c r="A356" s="380"/>
      <c r="B356" s="401"/>
      <c r="C356" s="345">
        <v>99</v>
      </c>
      <c r="D356" s="348" t="s">
        <v>128</v>
      </c>
      <c r="E356" s="69" t="s">
        <v>15</v>
      </c>
      <c r="F356" s="283"/>
      <c r="G356" s="190"/>
      <c r="H356" s="191"/>
      <c r="I356" s="25"/>
      <c r="J356" s="159"/>
      <c r="K356" s="100"/>
      <c r="L356" s="15"/>
      <c r="M356" s="108"/>
      <c r="N356" s="15"/>
      <c r="O356" s="100"/>
      <c r="P356" s="15"/>
      <c r="Q356" s="100"/>
      <c r="R356" s="15"/>
      <c r="S356" s="245"/>
      <c r="T356" s="246"/>
      <c r="U356" s="107"/>
      <c r="V356" s="123"/>
      <c r="W356" s="274"/>
    </row>
    <row r="357" spans="1:23" ht="15.95" hidden="1" customHeight="1" outlineLevel="1" thickBot="1" x14ac:dyDescent="0.3">
      <c r="A357" s="380"/>
      <c r="B357" s="401"/>
      <c r="C357" s="346"/>
      <c r="D357" s="349"/>
      <c r="E357" s="37" t="s">
        <v>16</v>
      </c>
      <c r="F357" s="283">
        <v>18</v>
      </c>
      <c r="G357" s="179"/>
      <c r="H357" s="182"/>
      <c r="I357" s="52">
        <v>15</v>
      </c>
      <c r="J357" s="160">
        <v>3</v>
      </c>
      <c r="K357" s="62"/>
      <c r="L357" s="61"/>
      <c r="M357" s="63">
        <v>7</v>
      </c>
      <c r="N357" s="61">
        <v>3</v>
      </c>
      <c r="O357" s="62">
        <v>11</v>
      </c>
      <c r="P357" s="61">
        <v>3</v>
      </c>
      <c r="Q357" s="62">
        <v>5</v>
      </c>
      <c r="R357" s="61">
        <v>2</v>
      </c>
      <c r="S357" s="247">
        <v>40</v>
      </c>
      <c r="T357" s="248">
        <v>21</v>
      </c>
      <c r="U357" s="65">
        <v>5</v>
      </c>
      <c r="V357" s="126">
        <v>200</v>
      </c>
      <c r="W357" s="271">
        <v>49</v>
      </c>
    </row>
    <row r="358" spans="1:23" ht="15.95" hidden="1" customHeight="1" outlineLevel="1" thickBot="1" x14ac:dyDescent="0.3">
      <c r="A358" s="380"/>
      <c r="B358" s="401"/>
      <c r="C358" s="347"/>
      <c r="D358" s="350"/>
      <c r="E358" s="19" t="s">
        <v>17</v>
      </c>
      <c r="F358" s="19">
        <f>IF(SUM(F356:F357)=SUM(I358:J358),SUM(F356:F357))</f>
        <v>18</v>
      </c>
      <c r="G358" s="19">
        <f t="shared" ref="G358:R358" si="148">SUM(G356:G357)</f>
        <v>0</v>
      </c>
      <c r="H358" s="19">
        <f t="shared" si="148"/>
        <v>0</v>
      </c>
      <c r="I358" s="19">
        <f t="shared" si="148"/>
        <v>15</v>
      </c>
      <c r="J358" s="19">
        <f t="shared" si="148"/>
        <v>3</v>
      </c>
      <c r="K358" s="19">
        <f t="shared" si="148"/>
        <v>0</v>
      </c>
      <c r="L358" s="19">
        <f t="shared" si="148"/>
        <v>0</v>
      </c>
      <c r="M358" s="19">
        <f t="shared" si="148"/>
        <v>7</v>
      </c>
      <c r="N358" s="19">
        <f t="shared" si="148"/>
        <v>3</v>
      </c>
      <c r="O358" s="19">
        <f t="shared" si="148"/>
        <v>11</v>
      </c>
      <c r="P358" s="19">
        <f t="shared" si="148"/>
        <v>3</v>
      </c>
      <c r="Q358" s="19">
        <f t="shared" si="148"/>
        <v>5</v>
      </c>
      <c r="R358" s="19">
        <f t="shared" si="148"/>
        <v>2</v>
      </c>
      <c r="S358" s="235" t="s">
        <v>161</v>
      </c>
      <c r="T358" s="230" t="s">
        <v>161</v>
      </c>
      <c r="U358" s="19" t="s">
        <v>161</v>
      </c>
      <c r="V358" s="22" t="s">
        <v>161</v>
      </c>
      <c r="W358" s="260" t="s">
        <v>161</v>
      </c>
    </row>
    <row r="359" spans="1:23" ht="15.95" hidden="1" customHeight="1" outlineLevel="1" thickBot="1" x14ac:dyDescent="0.3">
      <c r="A359" s="380"/>
      <c r="B359" s="401"/>
      <c r="C359" s="345">
        <v>100</v>
      </c>
      <c r="D359" s="351" t="s">
        <v>54</v>
      </c>
      <c r="E359" s="69" t="s">
        <v>15</v>
      </c>
      <c r="F359" s="283"/>
      <c r="G359" s="190"/>
      <c r="H359" s="191"/>
      <c r="I359" s="25"/>
      <c r="J359" s="159"/>
      <c r="K359" s="100"/>
      <c r="L359" s="15"/>
      <c r="M359" s="108"/>
      <c r="N359" s="15"/>
      <c r="O359" s="100"/>
      <c r="P359" s="15"/>
      <c r="Q359" s="100"/>
      <c r="R359" s="15"/>
      <c r="S359" s="245"/>
      <c r="T359" s="246"/>
      <c r="U359" s="107"/>
      <c r="V359" s="123"/>
      <c r="W359" s="274"/>
    </row>
    <row r="360" spans="1:23" ht="15.95" hidden="1" customHeight="1" outlineLevel="1" thickBot="1" x14ac:dyDescent="0.3">
      <c r="A360" s="380"/>
      <c r="B360" s="401"/>
      <c r="C360" s="346"/>
      <c r="D360" s="352"/>
      <c r="E360" s="37" t="s">
        <v>16</v>
      </c>
      <c r="F360" s="283">
        <v>3</v>
      </c>
      <c r="G360" s="179"/>
      <c r="H360" s="182"/>
      <c r="I360" s="52">
        <v>3</v>
      </c>
      <c r="J360" s="160"/>
      <c r="K360" s="62"/>
      <c r="L360" s="61"/>
      <c r="M360" s="63">
        <v>2</v>
      </c>
      <c r="N360" s="61">
        <v>2</v>
      </c>
      <c r="O360" s="62">
        <v>2</v>
      </c>
      <c r="P360" s="61">
        <v>1</v>
      </c>
      <c r="Q360" s="62">
        <v>1</v>
      </c>
      <c r="R360" s="61">
        <v>1</v>
      </c>
      <c r="S360" s="247">
        <v>39</v>
      </c>
      <c r="T360" s="248">
        <v>19</v>
      </c>
      <c r="U360" s="65">
        <v>85</v>
      </c>
      <c r="V360" s="124">
        <v>100</v>
      </c>
      <c r="W360" s="271">
        <v>90</v>
      </c>
    </row>
    <row r="361" spans="1:23" ht="15.95" hidden="1" customHeight="1" outlineLevel="1" thickBot="1" x14ac:dyDescent="0.3">
      <c r="A361" s="380"/>
      <c r="B361" s="401"/>
      <c r="C361" s="347"/>
      <c r="D361" s="353"/>
      <c r="E361" s="19" t="s">
        <v>17</v>
      </c>
      <c r="F361" s="19">
        <f>IF(SUM(F359:F360)=SUM(I361:J361),SUM(F359:F360))</f>
        <v>3</v>
      </c>
      <c r="G361" s="19">
        <f t="shared" ref="G361:R361" si="149">SUM(G359:G360)</f>
        <v>0</v>
      </c>
      <c r="H361" s="19">
        <f t="shared" si="149"/>
        <v>0</v>
      </c>
      <c r="I361" s="19">
        <f t="shared" si="149"/>
        <v>3</v>
      </c>
      <c r="J361" s="19">
        <f t="shared" si="149"/>
        <v>0</v>
      </c>
      <c r="K361" s="19">
        <f t="shared" si="149"/>
        <v>0</v>
      </c>
      <c r="L361" s="19">
        <f t="shared" si="149"/>
        <v>0</v>
      </c>
      <c r="M361" s="19">
        <f t="shared" si="149"/>
        <v>2</v>
      </c>
      <c r="N361" s="19">
        <f t="shared" si="149"/>
        <v>2</v>
      </c>
      <c r="O361" s="19">
        <f t="shared" si="149"/>
        <v>2</v>
      </c>
      <c r="P361" s="19">
        <f t="shared" si="149"/>
        <v>1</v>
      </c>
      <c r="Q361" s="19">
        <f t="shared" si="149"/>
        <v>1</v>
      </c>
      <c r="R361" s="19">
        <f t="shared" si="149"/>
        <v>1</v>
      </c>
      <c r="S361" s="235" t="s">
        <v>161</v>
      </c>
      <c r="T361" s="230" t="s">
        <v>161</v>
      </c>
      <c r="U361" s="19" t="s">
        <v>161</v>
      </c>
      <c r="V361" s="22" t="s">
        <v>161</v>
      </c>
      <c r="W361" s="260" t="s">
        <v>161</v>
      </c>
    </row>
    <row r="362" spans="1:23" ht="15.95" hidden="1" customHeight="1" outlineLevel="1" thickBot="1" x14ac:dyDescent="0.3">
      <c r="A362" s="380"/>
      <c r="B362" s="402"/>
      <c r="C362" s="345">
        <v>101</v>
      </c>
      <c r="D362" s="351" t="s">
        <v>177</v>
      </c>
      <c r="E362" s="69" t="s">
        <v>15</v>
      </c>
      <c r="F362" s="283"/>
      <c r="G362" s="190"/>
      <c r="H362" s="191"/>
      <c r="I362" s="25"/>
      <c r="J362" s="159"/>
      <c r="K362" s="100"/>
      <c r="L362" s="15"/>
      <c r="M362" s="108"/>
      <c r="N362" s="15"/>
      <c r="O362" s="100"/>
      <c r="P362" s="15"/>
      <c r="Q362" s="100"/>
      <c r="R362" s="15"/>
      <c r="S362" s="245"/>
      <c r="T362" s="246"/>
      <c r="U362" s="107"/>
      <c r="V362" s="123"/>
      <c r="W362" s="274"/>
    </row>
    <row r="363" spans="1:23" ht="15.95" hidden="1" customHeight="1" outlineLevel="1" thickBot="1" x14ac:dyDescent="0.3">
      <c r="A363" s="380"/>
      <c r="B363" s="402"/>
      <c r="C363" s="346"/>
      <c r="D363" s="352"/>
      <c r="E363" s="37" t="s">
        <v>16</v>
      </c>
      <c r="F363" s="283">
        <v>17</v>
      </c>
      <c r="G363" s="179"/>
      <c r="H363" s="182"/>
      <c r="I363" s="52">
        <v>14</v>
      </c>
      <c r="J363" s="160">
        <v>3</v>
      </c>
      <c r="K363" s="62"/>
      <c r="L363" s="61"/>
      <c r="M363" s="63">
        <v>10</v>
      </c>
      <c r="N363" s="61">
        <v>6</v>
      </c>
      <c r="O363" s="62">
        <v>7</v>
      </c>
      <c r="P363" s="61">
        <v>3</v>
      </c>
      <c r="Q363" s="62">
        <v>7</v>
      </c>
      <c r="R363" s="61"/>
      <c r="S363" s="247">
        <v>41</v>
      </c>
      <c r="T363" s="248">
        <v>19</v>
      </c>
      <c r="U363" s="65">
        <v>10</v>
      </c>
      <c r="V363" s="124">
        <v>85</v>
      </c>
      <c r="W363" s="271">
        <v>47</v>
      </c>
    </row>
    <row r="364" spans="1:23" ht="15.95" hidden="1" customHeight="1" outlineLevel="1" thickBot="1" x14ac:dyDescent="0.3">
      <c r="A364" s="380"/>
      <c r="B364" s="402"/>
      <c r="C364" s="347"/>
      <c r="D364" s="353"/>
      <c r="E364" s="19" t="s">
        <v>17</v>
      </c>
      <c r="F364" s="19">
        <f>IF(SUM(F362:F363)=SUM(I364:J364),SUM(F362:F363))</f>
        <v>17</v>
      </c>
      <c r="G364" s="19">
        <f t="shared" ref="G364:R364" si="150">SUM(G362:G363)</f>
        <v>0</v>
      </c>
      <c r="H364" s="19">
        <f t="shared" si="150"/>
        <v>0</v>
      </c>
      <c r="I364" s="19">
        <f t="shared" si="150"/>
        <v>14</v>
      </c>
      <c r="J364" s="19">
        <f t="shared" si="150"/>
        <v>3</v>
      </c>
      <c r="K364" s="19">
        <f t="shared" si="150"/>
        <v>0</v>
      </c>
      <c r="L364" s="19">
        <f t="shared" si="150"/>
        <v>0</v>
      </c>
      <c r="M364" s="19">
        <f t="shared" si="150"/>
        <v>10</v>
      </c>
      <c r="N364" s="19">
        <f t="shared" si="150"/>
        <v>6</v>
      </c>
      <c r="O364" s="19">
        <f t="shared" si="150"/>
        <v>7</v>
      </c>
      <c r="P364" s="19">
        <f t="shared" si="150"/>
        <v>3</v>
      </c>
      <c r="Q364" s="19">
        <f t="shared" si="150"/>
        <v>7</v>
      </c>
      <c r="R364" s="19">
        <f t="shared" si="150"/>
        <v>0</v>
      </c>
      <c r="S364" s="235" t="s">
        <v>161</v>
      </c>
      <c r="T364" s="230" t="s">
        <v>161</v>
      </c>
      <c r="U364" s="19" t="s">
        <v>161</v>
      </c>
      <c r="V364" s="22" t="s">
        <v>161</v>
      </c>
      <c r="W364" s="260" t="s">
        <v>161</v>
      </c>
    </row>
    <row r="365" spans="1:23" ht="15.95" hidden="1" customHeight="1" outlineLevel="1" thickBot="1" x14ac:dyDescent="0.3">
      <c r="A365" s="380"/>
      <c r="B365" s="402"/>
      <c r="C365" s="345">
        <v>102</v>
      </c>
      <c r="D365" s="351" t="s">
        <v>200</v>
      </c>
      <c r="E365" s="69" t="s">
        <v>15</v>
      </c>
      <c r="F365" s="283"/>
      <c r="G365" s="190"/>
      <c r="H365" s="191"/>
      <c r="I365" s="25"/>
      <c r="J365" s="159"/>
      <c r="K365" s="100"/>
      <c r="L365" s="15"/>
      <c r="M365" s="108"/>
      <c r="N365" s="15"/>
      <c r="O365" s="100"/>
      <c r="P365" s="15"/>
      <c r="Q365" s="100"/>
      <c r="R365" s="15"/>
      <c r="S365" s="245"/>
      <c r="T365" s="246"/>
      <c r="U365" s="107"/>
      <c r="V365" s="123"/>
      <c r="W365" s="274"/>
    </row>
    <row r="366" spans="1:23" ht="15.95" hidden="1" customHeight="1" outlineLevel="1" thickBot="1" x14ac:dyDescent="0.3">
      <c r="A366" s="380"/>
      <c r="B366" s="402"/>
      <c r="C366" s="346"/>
      <c r="D366" s="352"/>
      <c r="E366" s="37" t="s">
        <v>16</v>
      </c>
      <c r="F366" s="283">
        <v>29</v>
      </c>
      <c r="G366" s="179"/>
      <c r="H366" s="182">
        <v>3</v>
      </c>
      <c r="I366" s="52">
        <v>22</v>
      </c>
      <c r="J366" s="160">
        <v>7</v>
      </c>
      <c r="K366" s="62"/>
      <c r="L366" s="61"/>
      <c r="M366" s="63">
        <v>12</v>
      </c>
      <c r="N366" s="61">
        <v>8</v>
      </c>
      <c r="O366" s="62">
        <v>23</v>
      </c>
      <c r="P366" s="61">
        <v>5</v>
      </c>
      <c r="Q366" s="62">
        <v>7</v>
      </c>
      <c r="R366" s="61">
        <v>1</v>
      </c>
      <c r="S366" s="247">
        <v>36</v>
      </c>
      <c r="T366" s="248">
        <v>13</v>
      </c>
      <c r="U366" s="65">
        <v>10</v>
      </c>
      <c r="V366" s="124">
        <v>180</v>
      </c>
      <c r="W366" s="271">
        <v>95</v>
      </c>
    </row>
    <row r="367" spans="1:23" ht="15.95" hidden="1" customHeight="1" outlineLevel="1" thickBot="1" x14ac:dyDescent="0.3">
      <c r="A367" s="380"/>
      <c r="B367" s="402"/>
      <c r="C367" s="347"/>
      <c r="D367" s="353"/>
      <c r="E367" s="19" t="s">
        <v>17</v>
      </c>
      <c r="F367" s="19">
        <f>IF(SUM(F365:F366)=SUM(I367:J367),SUM(F365:F366))</f>
        <v>29</v>
      </c>
      <c r="G367" s="19">
        <f t="shared" ref="G367:R367" si="151">SUM(G365:G366)</f>
        <v>0</v>
      </c>
      <c r="H367" s="19">
        <f t="shared" si="151"/>
        <v>3</v>
      </c>
      <c r="I367" s="19">
        <f t="shared" si="151"/>
        <v>22</v>
      </c>
      <c r="J367" s="19">
        <f t="shared" si="151"/>
        <v>7</v>
      </c>
      <c r="K367" s="19">
        <f t="shared" si="151"/>
        <v>0</v>
      </c>
      <c r="L367" s="19">
        <f t="shared" si="151"/>
        <v>0</v>
      </c>
      <c r="M367" s="19">
        <f t="shared" si="151"/>
        <v>12</v>
      </c>
      <c r="N367" s="19">
        <f t="shared" si="151"/>
        <v>8</v>
      </c>
      <c r="O367" s="19">
        <f t="shared" si="151"/>
        <v>23</v>
      </c>
      <c r="P367" s="19">
        <f t="shared" si="151"/>
        <v>5</v>
      </c>
      <c r="Q367" s="19">
        <f t="shared" si="151"/>
        <v>7</v>
      </c>
      <c r="R367" s="19">
        <f t="shared" si="151"/>
        <v>1</v>
      </c>
      <c r="S367" s="235" t="s">
        <v>161</v>
      </c>
      <c r="T367" s="230" t="s">
        <v>161</v>
      </c>
      <c r="U367" s="19" t="s">
        <v>161</v>
      </c>
      <c r="V367" s="22" t="s">
        <v>161</v>
      </c>
      <c r="W367" s="260" t="s">
        <v>161</v>
      </c>
    </row>
    <row r="368" spans="1:23" ht="15.95" customHeight="1" collapsed="1" thickBot="1" x14ac:dyDescent="0.3">
      <c r="A368" s="380"/>
      <c r="B368" s="402"/>
      <c r="C368" s="364" t="s">
        <v>144</v>
      </c>
      <c r="D368" s="432"/>
      <c r="E368" s="49" t="s">
        <v>15</v>
      </c>
      <c r="F368" s="283">
        <f>F365+F362+F359+F356+F353+F350+F347+F344+F341+F338+F335+F332+F329</f>
        <v>60</v>
      </c>
      <c r="G368" s="189">
        <f t="shared" ref="G368:R369" si="152">G365+G362+G359+G356+G353+G350+G347+G344+G341+G338+G335+G332+G329</f>
        <v>24</v>
      </c>
      <c r="H368" s="189">
        <f t="shared" si="152"/>
        <v>0</v>
      </c>
      <c r="I368" s="49">
        <f t="shared" si="152"/>
        <v>46</v>
      </c>
      <c r="J368" s="76">
        <f t="shared" si="152"/>
        <v>14</v>
      </c>
      <c r="K368" s="150">
        <f t="shared" si="152"/>
        <v>0</v>
      </c>
      <c r="L368" s="150">
        <f t="shared" si="152"/>
        <v>1</v>
      </c>
      <c r="M368" s="38">
        <f t="shared" si="152"/>
        <v>39</v>
      </c>
      <c r="N368" s="150">
        <f t="shared" si="152"/>
        <v>31</v>
      </c>
      <c r="O368" s="150">
        <f t="shared" si="152"/>
        <v>31</v>
      </c>
      <c r="P368" s="150">
        <f t="shared" si="152"/>
        <v>19</v>
      </c>
      <c r="Q368" s="150">
        <f t="shared" si="152"/>
        <v>32</v>
      </c>
      <c r="R368" s="150">
        <f t="shared" si="152"/>
        <v>0</v>
      </c>
      <c r="S368" s="244">
        <f t="shared" ref="S368:W369" si="153">AVERAGE(S365,S362,S359,S356,S353,S350,S347,S344,S341,S338,S335,S332,S329)</f>
        <v>45</v>
      </c>
      <c r="T368" s="244">
        <f t="shared" si="153"/>
        <v>17</v>
      </c>
      <c r="U368" s="150">
        <f t="shared" si="153"/>
        <v>2</v>
      </c>
      <c r="V368" s="250">
        <f t="shared" si="153"/>
        <v>16</v>
      </c>
      <c r="W368" s="250">
        <f t="shared" si="153"/>
        <v>9</v>
      </c>
    </row>
    <row r="369" spans="1:23" ht="18.75" customHeight="1" thickBot="1" x14ac:dyDescent="0.3">
      <c r="A369" s="380"/>
      <c r="B369" s="402"/>
      <c r="C369" s="366"/>
      <c r="D369" s="367"/>
      <c r="E369" s="49" t="s">
        <v>16</v>
      </c>
      <c r="F369" s="283">
        <f>F366+F363+F360+F357+F354+F351+F348+F345+F342+F339+F336+F333+F330</f>
        <v>656</v>
      </c>
      <c r="G369" s="189">
        <f t="shared" si="152"/>
        <v>12</v>
      </c>
      <c r="H369" s="189">
        <f t="shared" si="152"/>
        <v>14</v>
      </c>
      <c r="I369" s="109">
        <f t="shared" si="152"/>
        <v>533</v>
      </c>
      <c r="J369" s="109">
        <f t="shared" si="152"/>
        <v>123</v>
      </c>
      <c r="K369" s="150">
        <f t="shared" si="152"/>
        <v>0</v>
      </c>
      <c r="L369" s="150">
        <f t="shared" si="152"/>
        <v>0</v>
      </c>
      <c r="M369" s="38">
        <f t="shared" si="152"/>
        <v>279</v>
      </c>
      <c r="N369" s="150">
        <f t="shared" si="152"/>
        <v>152</v>
      </c>
      <c r="O369" s="150">
        <f t="shared" si="152"/>
        <v>290</v>
      </c>
      <c r="P369" s="150">
        <f t="shared" si="152"/>
        <v>119</v>
      </c>
      <c r="Q369" s="150">
        <f t="shared" si="152"/>
        <v>204</v>
      </c>
      <c r="R369" s="150">
        <f t="shared" si="152"/>
        <v>15</v>
      </c>
      <c r="S369" s="244">
        <f t="shared" si="153"/>
        <v>37.384615384615387</v>
      </c>
      <c r="T369" s="244">
        <f t="shared" si="153"/>
        <v>16.76923076923077</v>
      </c>
      <c r="U369" s="157">
        <f t="shared" si="153"/>
        <v>18.46153846153846</v>
      </c>
      <c r="V369" s="260">
        <f t="shared" si="153"/>
        <v>178.07692307692307</v>
      </c>
      <c r="W369" s="260">
        <f t="shared" si="153"/>
        <v>79.384615384615387</v>
      </c>
    </row>
    <row r="370" spans="1:23" ht="16.5" customHeight="1" thickBot="1" x14ac:dyDescent="0.3">
      <c r="A370" s="381"/>
      <c r="B370" s="403"/>
      <c r="C370" s="368"/>
      <c r="D370" s="369"/>
      <c r="E370" s="115" t="s">
        <v>17</v>
      </c>
      <c r="F370" s="115">
        <f>IF(SUM(F368:F369)=SUM(I370:J370),SUM(F368:F369))</f>
        <v>716</v>
      </c>
      <c r="G370" s="137">
        <f t="shared" ref="G370:R370" si="154">SUM(G368:G369)</f>
        <v>36</v>
      </c>
      <c r="H370" s="137">
        <f t="shared" si="154"/>
        <v>14</v>
      </c>
      <c r="I370" s="137">
        <f t="shared" si="154"/>
        <v>579</v>
      </c>
      <c r="J370" s="137">
        <f t="shared" si="154"/>
        <v>137</v>
      </c>
      <c r="K370" s="137">
        <f t="shared" si="154"/>
        <v>0</v>
      </c>
      <c r="L370" s="137">
        <f t="shared" si="154"/>
        <v>1</v>
      </c>
      <c r="M370" s="137">
        <f t="shared" si="154"/>
        <v>318</v>
      </c>
      <c r="N370" s="137">
        <f t="shared" si="154"/>
        <v>183</v>
      </c>
      <c r="O370" s="137">
        <f t="shared" si="154"/>
        <v>321</v>
      </c>
      <c r="P370" s="137">
        <f t="shared" si="154"/>
        <v>138</v>
      </c>
      <c r="Q370" s="137">
        <f t="shared" si="154"/>
        <v>236</v>
      </c>
      <c r="R370" s="137">
        <f t="shared" si="154"/>
        <v>15</v>
      </c>
      <c r="S370" s="116" t="s">
        <v>162</v>
      </c>
      <c r="T370" s="116" t="s">
        <v>162</v>
      </c>
      <c r="U370" s="116" t="s">
        <v>162</v>
      </c>
      <c r="V370" s="117" t="s">
        <v>162</v>
      </c>
      <c r="W370" s="259" t="s">
        <v>162</v>
      </c>
    </row>
    <row r="371" spans="1:23" ht="19.5" hidden="1" customHeight="1" outlineLevel="1" thickBot="1" x14ac:dyDescent="0.3">
      <c r="A371" s="379">
        <v>15</v>
      </c>
      <c r="B371" s="382" t="s">
        <v>42</v>
      </c>
      <c r="C371" s="345">
        <v>103</v>
      </c>
      <c r="D371" s="351" t="s">
        <v>194</v>
      </c>
      <c r="E371" s="79" t="s">
        <v>15</v>
      </c>
      <c r="F371" s="283"/>
      <c r="G371" s="179"/>
      <c r="H371" s="182"/>
      <c r="I371" s="52"/>
      <c r="J371" s="130"/>
      <c r="K371" s="52"/>
      <c r="L371" s="52"/>
      <c r="M371" s="38"/>
      <c r="N371" s="52"/>
      <c r="O371" s="52"/>
      <c r="P371" s="52"/>
      <c r="Q371" s="52"/>
      <c r="R371" s="52"/>
      <c r="S371" s="234"/>
      <c r="T371" s="234"/>
      <c r="U371" s="52"/>
      <c r="V371" s="52"/>
      <c r="W371" s="278"/>
    </row>
    <row r="372" spans="1:23" ht="15.95" hidden="1" customHeight="1" outlineLevel="1" thickBot="1" x14ac:dyDescent="0.3">
      <c r="A372" s="380"/>
      <c r="B372" s="383"/>
      <c r="C372" s="346"/>
      <c r="D372" s="352"/>
      <c r="E372" s="37" t="s">
        <v>16</v>
      </c>
      <c r="F372" s="283"/>
      <c r="G372" s="179"/>
      <c r="H372" s="182"/>
      <c r="I372" s="52"/>
      <c r="J372" s="130"/>
      <c r="K372" s="52"/>
      <c r="L372" s="52"/>
      <c r="M372" s="38"/>
      <c r="N372" s="52"/>
      <c r="O372" s="52"/>
      <c r="P372" s="52"/>
      <c r="Q372" s="52"/>
      <c r="R372" s="52"/>
      <c r="S372" s="234"/>
      <c r="T372" s="234"/>
      <c r="U372" s="52"/>
      <c r="V372" s="52"/>
      <c r="W372" s="278"/>
    </row>
    <row r="373" spans="1:23" ht="15.95" hidden="1" customHeight="1" outlineLevel="1" thickBot="1" x14ac:dyDescent="0.3">
      <c r="A373" s="380"/>
      <c r="B373" s="383"/>
      <c r="C373" s="347"/>
      <c r="D373" s="353"/>
      <c r="E373" s="19" t="s">
        <v>17</v>
      </c>
      <c r="F373" s="19">
        <f>IF(SUM(F371:F372)=SUM(I373:J373),SUM(F371:F372))</f>
        <v>0</v>
      </c>
      <c r="G373" s="19">
        <f t="shared" ref="G373:R373" si="155">SUM(G371:G372)</f>
        <v>0</v>
      </c>
      <c r="H373" s="19">
        <f t="shared" si="155"/>
        <v>0</v>
      </c>
      <c r="I373" s="19">
        <f t="shared" si="155"/>
        <v>0</v>
      </c>
      <c r="J373" s="19">
        <f t="shared" si="155"/>
        <v>0</v>
      </c>
      <c r="K373" s="19">
        <f t="shared" si="155"/>
        <v>0</v>
      </c>
      <c r="L373" s="19">
        <f t="shared" si="155"/>
        <v>0</v>
      </c>
      <c r="M373" s="19">
        <f t="shared" si="155"/>
        <v>0</v>
      </c>
      <c r="N373" s="19">
        <f t="shared" si="155"/>
        <v>0</v>
      </c>
      <c r="O373" s="19">
        <f t="shared" si="155"/>
        <v>0</v>
      </c>
      <c r="P373" s="19">
        <f t="shared" si="155"/>
        <v>0</v>
      </c>
      <c r="Q373" s="19">
        <f t="shared" si="155"/>
        <v>0</v>
      </c>
      <c r="R373" s="19">
        <f t="shared" si="155"/>
        <v>0</v>
      </c>
      <c r="S373" s="235" t="s">
        <v>161</v>
      </c>
      <c r="T373" s="230" t="s">
        <v>161</v>
      </c>
      <c r="U373" s="19" t="s">
        <v>161</v>
      </c>
      <c r="V373" s="22" t="s">
        <v>161</v>
      </c>
      <c r="W373" s="260" t="s">
        <v>161</v>
      </c>
    </row>
    <row r="374" spans="1:23" ht="15.95" hidden="1" customHeight="1" outlineLevel="1" thickBot="1" x14ac:dyDescent="0.3">
      <c r="A374" s="380"/>
      <c r="B374" s="383"/>
      <c r="C374" s="345">
        <v>104</v>
      </c>
      <c r="D374" s="351" t="s">
        <v>43</v>
      </c>
      <c r="E374" s="69" t="s">
        <v>15</v>
      </c>
      <c r="F374" s="283"/>
      <c r="G374" s="190"/>
      <c r="H374" s="191"/>
      <c r="I374" s="25"/>
      <c r="J374" s="159"/>
      <c r="K374" s="100"/>
      <c r="L374" s="15"/>
      <c r="M374" s="108"/>
      <c r="N374" s="15"/>
      <c r="O374" s="100"/>
      <c r="P374" s="15"/>
      <c r="Q374" s="100"/>
      <c r="R374" s="15"/>
      <c r="S374" s="245"/>
      <c r="T374" s="246"/>
      <c r="U374" s="107"/>
      <c r="V374" s="123"/>
      <c r="W374" s="274"/>
    </row>
    <row r="375" spans="1:23" ht="15.95" hidden="1" customHeight="1" outlineLevel="1" thickBot="1" x14ac:dyDescent="0.3">
      <c r="A375" s="380"/>
      <c r="B375" s="383"/>
      <c r="C375" s="346"/>
      <c r="D375" s="352"/>
      <c r="E375" s="37" t="s">
        <v>16</v>
      </c>
      <c r="F375" s="283">
        <v>40</v>
      </c>
      <c r="G375" s="179"/>
      <c r="H375" s="182"/>
      <c r="I375" s="52">
        <v>32</v>
      </c>
      <c r="J375" s="130">
        <v>8</v>
      </c>
      <c r="K375" s="52"/>
      <c r="L375" s="52"/>
      <c r="M375" s="164">
        <v>16</v>
      </c>
      <c r="N375" s="52">
        <v>7</v>
      </c>
      <c r="O375" s="52">
        <v>34</v>
      </c>
      <c r="P375" s="52">
        <v>4</v>
      </c>
      <c r="Q375" s="52">
        <v>11</v>
      </c>
      <c r="R375" s="52">
        <v>5</v>
      </c>
      <c r="S375" s="247">
        <v>35</v>
      </c>
      <c r="T375" s="248">
        <v>12</v>
      </c>
      <c r="U375" s="65">
        <v>35</v>
      </c>
      <c r="V375" s="124">
        <v>225</v>
      </c>
      <c r="W375" s="271">
        <v>110</v>
      </c>
    </row>
    <row r="376" spans="1:23" ht="15.75" hidden="1" customHeight="1" outlineLevel="1" thickBot="1" x14ac:dyDescent="0.3">
      <c r="A376" s="380"/>
      <c r="B376" s="383"/>
      <c r="C376" s="347"/>
      <c r="D376" s="353"/>
      <c r="E376" s="19" t="s">
        <v>17</v>
      </c>
      <c r="F376" s="19">
        <f>IF(SUM(F374:F375)=SUM(I376:J376),SUM(F374:F375))</f>
        <v>40</v>
      </c>
      <c r="G376" s="19">
        <f t="shared" ref="G376:R376" si="156">SUM(G374:G375)</f>
        <v>0</v>
      </c>
      <c r="H376" s="19">
        <f t="shared" si="156"/>
        <v>0</v>
      </c>
      <c r="I376" s="19">
        <f t="shared" si="156"/>
        <v>32</v>
      </c>
      <c r="J376" s="19">
        <f t="shared" si="156"/>
        <v>8</v>
      </c>
      <c r="K376" s="19">
        <f t="shared" si="156"/>
        <v>0</v>
      </c>
      <c r="L376" s="19">
        <f t="shared" si="156"/>
        <v>0</v>
      </c>
      <c r="M376" s="19">
        <f t="shared" si="156"/>
        <v>16</v>
      </c>
      <c r="N376" s="19">
        <f t="shared" si="156"/>
        <v>7</v>
      </c>
      <c r="O376" s="19">
        <f t="shared" si="156"/>
        <v>34</v>
      </c>
      <c r="P376" s="19">
        <f t="shared" si="156"/>
        <v>4</v>
      </c>
      <c r="Q376" s="19">
        <f t="shared" si="156"/>
        <v>11</v>
      </c>
      <c r="R376" s="19">
        <f t="shared" si="156"/>
        <v>5</v>
      </c>
      <c r="S376" s="235" t="s">
        <v>161</v>
      </c>
      <c r="T376" s="230" t="s">
        <v>161</v>
      </c>
      <c r="U376" s="19" t="s">
        <v>161</v>
      </c>
      <c r="V376" s="22" t="s">
        <v>161</v>
      </c>
      <c r="W376" s="260" t="s">
        <v>161</v>
      </c>
    </row>
    <row r="377" spans="1:23" ht="15.95" hidden="1" customHeight="1" outlineLevel="1" thickBot="1" x14ac:dyDescent="0.3">
      <c r="A377" s="380"/>
      <c r="B377" s="383"/>
      <c r="C377" s="345">
        <v>105</v>
      </c>
      <c r="D377" s="357" t="s">
        <v>44</v>
      </c>
      <c r="E377" s="69" t="s">
        <v>15</v>
      </c>
      <c r="F377" s="283"/>
      <c r="G377" s="190"/>
      <c r="H377" s="191"/>
      <c r="I377" s="25"/>
      <c r="J377" s="159"/>
      <c r="K377" s="100"/>
      <c r="L377" s="15"/>
      <c r="M377" s="108"/>
      <c r="N377" s="15"/>
      <c r="O377" s="100"/>
      <c r="P377" s="15"/>
      <c r="Q377" s="100"/>
      <c r="R377" s="15"/>
      <c r="S377" s="245"/>
      <c r="T377" s="246"/>
      <c r="U377" s="107"/>
      <c r="V377" s="123"/>
      <c r="W377" s="274"/>
    </row>
    <row r="378" spans="1:23" ht="15.95" hidden="1" customHeight="1" outlineLevel="1" thickBot="1" x14ac:dyDescent="0.3">
      <c r="A378" s="380"/>
      <c r="B378" s="383"/>
      <c r="C378" s="346"/>
      <c r="D378" s="358"/>
      <c r="E378" s="37" t="s">
        <v>16</v>
      </c>
      <c r="F378" s="283"/>
      <c r="G378" s="179"/>
      <c r="H378" s="182"/>
      <c r="I378" s="52"/>
      <c r="J378" s="130"/>
      <c r="K378" s="52"/>
      <c r="L378" s="52"/>
      <c r="M378" s="164"/>
      <c r="N378" s="52"/>
      <c r="O378" s="52"/>
      <c r="P378" s="52"/>
      <c r="Q378" s="52"/>
      <c r="R378" s="52"/>
      <c r="S378" s="247"/>
      <c r="T378" s="248"/>
      <c r="U378" s="65"/>
      <c r="V378" s="126"/>
      <c r="W378" s="271"/>
    </row>
    <row r="379" spans="1:23" ht="15.95" hidden="1" customHeight="1" outlineLevel="1" thickBot="1" x14ac:dyDescent="0.3">
      <c r="A379" s="380"/>
      <c r="B379" s="383"/>
      <c r="C379" s="347"/>
      <c r="D379" s="358"/>
      <c r="E379" s="19" t="s">
        <v>17</v>
      </c>
      <c r="F379" s="19">
        <f>IF(SUM(F377:F378)=SUM(I379:J379),SUM(F377:F378))</f>
        <v>0</v>
      </c>
      <c r="G379" s="19">
        <f t="shared" ref="G379:R379" si="157">SUM(G377:G378)</f>
        <v>0</v>
      </c>
      <c r="H379" s="19">
        <f t="shared" si="157"/>
        <v>0</v>
      </c>
      <c r="I379" s="19">
        <f t="shared" si="157"/>
        <v>0</v>
      </c>
      <c r="J379" s="19">
        <f t="shared" si="157"/>
        <v>0</v>
      </c>
      <c r="K379" s="19">
        <f t="shared" si="157"/>
        <v>0</v>
      </c>
      <c r="L379" s="19">
        <f t="shared" si="157"/>
        <v>0</v>
      </c>
      <c r="M379" s="19">
        <f t="shared" si="157"/>
        <v>0</v>
      </c>
      <c r="N379" s="19">
        <f t="shared" si="157"/>
        <v>0</v>
      </c>
      <c r="O379" s="19">
        <f t="shared" si="157"/>
        <v>0</v>
      </c>
      <c r="P379" s="19">
        <f t="shared" si="157"/>
        <v>0</v>
      </c>
      <c r="Q379" s="19">
        <f t="shared" si="157"/>
        <v>0</v>
      </c>
      <c r="R379" s="19">
        <f t="shared" si="157"/>
        <v>0</v>
      </c>
      <c r="S379" s="235" t="s">
        <v>161</v>
      </c>
      <c r="T379" s="230" t="s">
        <v>161</v>
      </c>
      <c r="U379" s="19" t="s">
        <v>161</v>
      </c>
      <c r="V379" s="22" t="s">
        <v>161</v>
      </c>
      <c r="W379" s="260" t="s">
        <v>161</v>
      </c>
    </row>
    <row r="380" spans="1:23" ht="15.95" hidden="1" customHeight="1" outlineLevel="1" thickBot="1" x14ac:dyDescent="0.3">
      <c r="A380" s="380"/>
      <c r="B380" s="385"/>
      <c r="C380" s="345">
        <v>106</v>
      </c>
      <c r="D380" s="357" t="s">
        <v>286</v>
      </c>
      <c r="E380" s="69" t="s">
        <v>15</v>
      </c>
      <c r="F380" s="283">
        <v>57</v>
      </c>
      <c r="G380" s="179">
        <v>6</v>
      </c>
      <c r="H380" s="182">
        <v>7</v>
      </c>
      <c r="I380" s="52">
        <v>40</v>
      </c>
      <c r="J380" s="130">
        <v>17</v>
      </c>
      <c r="K380" s="52"/>
      <c r="L380" s="52"/>
      <c r="M380" s="164">
        <v>37</v>
      </c>
      <c r="N380" s="52">
        <v>9</v>
      </c>
      <c r="O380" s="52">
        <v>47</v>
      </c>
      <c r="P380" s="52">
        <v>57</v>
      </c>
      <c r="Q380" s="52">
        <v>36</v>
      </c>
      <c r="R380" s="52">
        <v>1</v>
      </c>
      <c r="S380" s="245">
        <v>47</v>
      </c>
      <c r="T380" s="246">
        <v>25.75</v>
      </c>
      <c r="U380" s="107">
        <v>6</v>
      </c>
      <c r="V380" s="123">
        <v>20</v>
      </c>
      <c r="W380" s="274">
        <v>11.3</v>
      </c>
    </row>
    <row r="381" spans="1:23" ht="15.95" hidden="1" customHeight="1" outlineLevel="1" thickBot="1" x14ac:dyDescent="0.3">
      <c r="A381" s="380"/>
      <c r="B381" s="385"/>
      <c r="C381" s="346"/>
      <c r="D381" s="358"/>
      <c r="E381" s="37" t="s">
        <v>16</v>
      </c>
      <c r="F381" s="283">
        <v>125</v>
      </c>
      <c r="G381" s="179"/>
      <c r="H381" s="182">
        <v>22</v>
      </c>
      <c r="I381" s="52">
        <v>99</v>
      </c>
      <c r="J381" s="130">
        <v>26</v>
      </c>
      <c r="K381" s="52"/>
      <c r="L381" s="52"/>
      <c r="M381" s="164">
        <v>72</v>
      </c>
      <c r="N381" s="52">
        <v>38</v>
      </c>
      <c r="O381" s="52">
        <v>89</v>
      </c>
      <c r="P381" s="52">
        <v>125</v>
      </c>
      <c r="Q381" s="52">
        <v>62</v>
      </c>
      <c r="R381" s="52">
        <v>4</v>
      </c>
      <c r="S381" s="247">
        <v>42.5</v>
      </c>
      <c r="T381" s="248">
        <v>23.1</v>
      </c>
      <c r="U381" s="65">
        <v>15</v>
      </c>
      <c r="V381" s="124">
        <v>200</v>
      </c>
      <c r="W381" s="271">
        <v>92.7</v>
      </c>
    </row>
    <row r="382" spans="1:23" ht="15.95" hidden="1" customHeight="1" outlineLevel="1" thickBot="1" x14ac:dyDescent="0.3">
      <c r="A382" s="380"/>
      <c r="B382" s="385"/>
      <c r="C382" s="347"/>
      <c r="D382" s="358"/>
      <c r="E382" s="19" t="s">
        <v>17</v>
      </c>
      <c r="F382" s="19">
        <f>IF(SUM(F380:F381)=SUM(I382:J382),SUM(F380:F381))</f>
        <v>182</v>
      </c>
      <c r="G382" s="19">
        <f t="shared" ref="G382:R382" si="158">SUM(G380:G381)</f>
        <v>6</v>
      </c>
      <c r="H382" s="19">
        <f t="shared" si="158"/>
        <v>29</v>
      </c>
      <c r="I382" s="19">
        <f t="shared" si="158"/>
        <v>139</v>
      </c>
      <c r="J382" s="19">
        <f t="shared" si="158"/>
        <v>43</v>
      </c>
      <c r="K382" s="19">
        <f t="shared" si="158"/>
        <v>0</v>
      </c>
      <c r="L382" s="19">
        <f t="shared" si="158"/>
        <v>0</v>
      </c>
      <c r="M382" s="19">
        <f t="shared" si="158"/>
        <v>109</v>
      </c>
      <c r="N382" s="19">
        <f t="shared" si="158"/>
        <v>47</v>
      </c>
      <c r="O382" s="19">
        <f t="shared" si="158"/>
        <v>136</v>
      </c>
      <c r="P382" s="19">
        <f t="shared" si="158"/>
        <v>182</v>
      </c>
      <c r="Q382" s="19">
        <f t="shared" si="158"/>
        <v>98</v>
      </c>
      <c r="R382" s="19">
        <f t="shared" si="158"/>
        <v>5</v>
      </c>
      <c r="S382" s="235" t="s">
        <v>161</v>
      </c>
      <c r="T382" s="230" t="s">
        <v>161</v>
      </c>
      <c r="U382" s="19" t="s">
        <v>161</v>
      </c>
      <c r="V382" s="22" t="s">
        <v>161</v>
      </c>
      <c r="W382" s="260" t="s">
        <v>161</v>
      </c>
    </row>
    <row r="383" spans="1:23" ht="15.95" hidden="1" customHeight="1" outlineLevel="1" thickBot="1" x14ac:dyDescent="0.3">
      <c r="A383" s="380"/>
      <c r="B383" s="385"/>
      <c r="C383" s="345">
        <v>107</v>
      </c>
      <c r="D383" s="357" t="s">
        <v>224</v>
      </c>
      <c r="E383" s="69" t="s">
        <v>15</v>
      </c>
      <c r="F383" s="283"/>
      <c r="G383" s="190"/>
      <c r="H383" s="191"/>
      <c r="I383" s="25"/>
      <c r="J383" s="159"/>
      <c r="K383" s="100"/>
      <c r="L383" s="15"/>
      <c r="M383" s="108"/>
      <c r="N383" s="15"/>
      <c r="O383" s="100"/>
      <c r="P383" s="15"/>
      <c r="Q383" s="100"/>
      <c r="R383" s="15"/>
      <c r="S383" s="245"/>
      <c r="T383" s="246"/>
      <c r="U383" s="107"/>
      <c r="V383" s="123"/>
      <c r="W383" s="274"/>
    </row>
    <row r="384" spans="1:23" ht="15.95" hidden="1" customHeight="1" outlineLevel="1" thickBot="1" x14ac:dyDescent="0.3">
      <c r="A384" s="380"/>
      <c r="B384" s="385"/>
      <c r="C384" s="346"/>
      <c r="D384" s="358"/>
      <c r="E384" s="37" t="s">
        <v>16</v>
      </c>
      <c r="F384" s="283">
        <v>103</v>
      </c>
      <c r="G384" s="190"/>
      <c r="H384" s="191">
        <v>2</v>
      </c>
      <c r="I384" s="25">
        <v>86</v>
      </c>
      <c r="J384" s="159">
        <v>17</v>
      </c>
      <c r="K384" s="100"/>
      <c r="L384" s="15"/>
      <c r="M384" s="108">
        <v>48</v>
      </c>
      <c r="N384" s="15">
        <v>15</v>
      </c>
      <c r="O384" s="100">
        <v>71</v>
      </c>
      <c r="P384" s="15">
        <v>4</v>
      </c>
      <c r="Q384" s="100">
        <v>41</v>
      </c>
      <c r="R384" s="15">
        <v>7</v>
      </c>
      <c r="S384" s="245">
        <v>41.3</v>
      </c>
      <c r="T384" s="246">
        <v>19.2</v>
      </c>
      <c r="U384" s="107">
        <v>10</v>
      </c>
      <c r="V384" s="123">
        <v>170</v>
      </c>
      <c r="W384" s="274">
        <v>98.5</v>
      </c>
    </row>
    <row r="385" spans="1:23" ht="15.95" hidden="1" customHeight="1" outlineLevel="1" thickBot="1" x14ac:dyDescent="0.3">
      <c r="A385" s="380"/>
      <c r="B385" s="385"/>
      <c r="C385" s="347"/>
      <c r="D385" s="358"/>
      <c r="E385" s="19" t="s">
        <v>17</v>
      </c>
      <c r="F385" s="19">
        <f>IF(SUM(F383:F384)=SUM(I385:J385),SUM(F383:F384))</f>
        <v>103</v>
      </c>
      <c r="G385" s="19">
        <f t="shared" ref="G385:R385" si="159">SUM(G383:G384)</f>
        <v>0</v>
      </c>
      <c r="H385" s="19">
        <f t="shared" si="159"/>
        <v>2</v>
      </c>
      <c r="I385" s="19">
        <f t="shared" si="159"/>
        <v>86</v>
      </c>
      <c r="J385" s="19">
        <f t="shared" si="159"/>
        <v>17</v>
      </c>
      <c r="K385" s="19">
        <f t="shared" si="159"/>
        <v>0</v>
      </c>
      <c r="L385" s="19">
        <f t="shared" si="159"/>
        <v>0</v>
      </c>
      <c r="M385" s="19">
        <f t="shared" si="159"/>
        <v>48</v>
      </c>
      <c r="N385" s="19">
        <f t="shared" si="159"/>
        <v>15</v>
      </c>
      <c r="O385" s="19">
        <f t="shared" si="159"/>
        <v>71</v>
      </c>
      <c r="P385" s="19">
        <f t="shared" si="159"/>
        <v>4</v>
      </c>
      <c r="Q385" s="19">
        <f t="shared" si="159"/>
        <v>41</v>
      </c>
      <c r="R385" s="19">
        <f t="shared" si="159"/>
        <v>7</v>
      </c>
      <c r="S385" s="235" t="s">
        <v>161</v>
      </c>
      <c r="T385" s="230" t="s">
        <v>161</v>
      </c>
      <c r="U385" s="19" t="s">
        <v>161</v>
      </c>
      <c r="V385" s="22" t="s">
        <v>161</v>
      </c>
      <c r="W385" s="260" t="s">
        <v>161</v>
      </c>
    </row>
    <row r="386" spans="1:23" ht="15.95" customHeight="1" collapsed="1" thickBot="1" x14ac:dyDescent="0.3">
      <c r="A386" s="380"/>
      <c r="B386" s="385"/>
      <c r="C386" s="364" t="s">
        <v>142</v>
      </c>
      <c r="D386" s="365"/>
      <c r="E386" s="49" t="s">
        <v>15</v>
      </c>
      <c r="F386" s="283">
        <f>F383+F380+F377+F374+F371</f>
        <v>57</v>
      </c>
      <c r="G386" s="189">
        <f t="shared" ref="G386:R387" si="160">G383+G380+G377+G374+G371</f>
        <v>6</v>
      </c>
      <c r="H386" s="189">
        <f t="shared" si="160"/>
        <v>7</v>
      </c>
      <c r="I386" s="49">
        <f t="shared" si="160"/>
        <v>40</v>
      </c>
      <c r="J386" s="76">
        <f t="shared" si="160"/>
        <v>17</v>
      </c>
      <c r="K386" s="150">
        <f t="shared" si="160"/>
        <v>0</v>
      </c>
      <c r="L386" s="150">
        <f t="shared" si="160"/>
        <v>0</v>
      </c>
      <c r="M386" s="38">
        <f t="shared" si="160"/>
        <v>37</v>
      </c>
      <c r="N386" s="150">
        <f t="shared" si="160"/>
        <v>9</v>
      </c>
      <c r="O386" s="150">
        <f t="shared" si="160"/>
        <v>47</v>
      </c>
      <c r="P386" s="150">
        <f t="shared" si="160"/>
        <v>57</v>
      </c>
      <c r="Q386" s="150">
        <f t="shared" si="160"/>
        <v>36</v>
      </c>
      <c r="R386" s="150">
        <f t="shared" si="160"/>
        <v>1</v>
      </c>
      <c r="S386" s="244">
        <f t="shared" ref="S386:W387" si="161">AVERAGE(S380,S383,S377,S374,S371)</f>
        <v>47</v>
      </c>
      <c r="T386" s="244">
        <f t="shared" si="161"/>
        <v>25.75</v>
      </c>
      <c r="U386" s="150">
        <f t="shared" si="161"/>
        <v>6</v>
      </c>
      <c r="V386" s="150">
        <f t="shared" si="161"/>
        <v>20</v>
      </c>
      <c r="W386" s="260">
        <f t="shared" si="161"/>
        <v>11.3</v>
      </c>
    </row>
    <row r="387" spans="1:23" ht="15.95" customHeight="1" thickBot="1" x14ac:dyDescent="0.3">
      <c r="A387" s="380"/>
      <c r="B387" s="385"/>
      <c r="C387" s="366"/>
      <c r="D387" s="367"/>
      <c r="E387" s="49" t="s">
        <v>16</v>
      </c>
      <c r="F387" s="283">
        <f>F384+F381+F378+F375+F372</f>
        <v>268</v>
      </c>
      <c r="G387" s="189">
        <f t="shared" si="160"/>
        <v>0</v>
      </c>
      <c r="H387" s="189">
        <f t="shared" si="160"/>
        <v>24</v>
      </c>
      <c r="I387" s="49">
        <f t="shared" si="160"/>
        <v>217</v>
      </c>
      <c r="J387" s="76">
        <f t="shared" si="160"/>
        <v>51</v>
      </c>
      <c r="K387" s="150">
        <f t="shared" si="160"/>
        <v>0</v>
      </c>
      <c r="L387" s="150">
        <f t="shared" si="160"/>
        <v>0</v>
      </c>
      <c r="M387" s="38">
        <f t="shared" si="160"/>
        <v>136</v>
      </c>
      <c r="N387" s="150">
        <f t="shared" si="160"/>
        <v>60</v>
      </c>
      <c r="O387" s="150">
        <f t="shared" si="160"/>
        <v>194</v>
      </c>
      <c r="P387" s="150">
        <f t="shared" si="160"/>
        <v>133</v>
      </c>
      <c r="Q387" s="150">
        <f t="shared" si="160"/>
        <v>114</v>
      </c>
      <c r="R387" s="150">
        <f t="shared" si="160"/>
        <v>16</v>
      </c>
      <c r="S387" s="244">
        <f t="shared" si="161"/>
        <v>39.6</v>
      </c>
      <c r="T387" s="244">
        <f t="shared" si="161"/>
        <v>18.099999999999998</v>
      </c>
      <c r="U387" s="157">
        <f t="shared" si="161"/>
        <v>20</v>
      </c>
      <c r="V387" s="157">
        <f t="shared" si="161"/>
        <v>198.33333333333334</v>
      </c>
      <c r="W387" s="260">
        <f t="shared" si="161"/>
        <v>100.39999999999999</v>
      </c>
    </row>
    <row r="388" spans="1:23" ht="16.5" customHeight="1" thickBot="1" x14ac:dyDescent="0.3">
      <c r="A388" s="381"/>
      <c r="B388" s="386"/>
      <c r="C388" s="368"/>
      <c r="D388" s="369"/>
      <c r="E388" s="115" t="s">
        <v>17</v>
      </c>
      <c r="F388" s="115">
        <f>IF(SUM(F386:F387)=SUM(I388:J388),SUM(F386:F387))</f>
        <v>325</v>
      </c>
      <c r="G388" s="137">
        <f t="shared" ref="G388:R388" si="162">SUM(G386:G387)</f>
        <v>6</v>
      </c>
      <c r="H388" s="137">
        <f t="shared" si="162"/>
        <v>31</v>
      </c>
      <c r="I388" s="137">
        <f t="shared" si="162"/>
        <v>257</v>
      </c>
      <c r="J388" s="137">
        <f t="shared" si="162"/>
        <v>68</v>
      </c>
      <c r="K388" s="137">
        <f t="shared" si="162"/>
        <v>0</v>
      </c>
      <c r="L388" s="137">
        <f t="shared" si="162"/>
        <v>0</v>
      </c>
      <c r="M388" s="137">
        <f t="shared" si="162"/>
        <v>173</v>
      </c>
      <c r="N388" s="137">
        <f t="shared" si="162"/>
        <v>69</v>
      </c>
      <c r="O388" s="137">
        <f t="shared" si="162"/>
        <v>241</v>
      </c>
      <c r="P388" s="137">
        <f t="shared" si="162"/>
        <v>190</v>
      </c>
      <c r="Q388" s="137">
        <f t="shared" si="162"/>
        <v>150</v>
      </c>
      <c r="R388" s="137">
        <f t="shared" si="162"/>
        <v>17</v>
      </c>
      <c r="S388" s="141" t="s">
        <v>162</v>
      </c>
      <c r="T388" s="141" t="s">
        <v>162</v>
      </c>
      <c r="U388" s="116" t="s">
        <v>162</v>
      </c>
      <c r="V388" s="117" t="s">
        <v>162</v>
      </c>
      <c r="W388" s="259" t="s">
        <v>162</v>
      </c>
    </row>
    <row r="389" spans="1:23" ht="15.95" hidden="1" customHeight="1" outlineLevel="1" thickBot="1" x14ac:dyDescent="0.3">
      <c r="A389" s="379">
        <v>16</v>
      </c>
      <c r="B389" s="382" t="s">
        <v>31</v>
      </c>
      <c r="C389" s="345">
        <v>108</v>
      </c>
      <c r="D389" s="415" t="s">
        <v>32</v>
      </c>
      <c r="E389" s="79" t="s">
        <v>15</v>
      </c>
      <c r="F389" s="283">
        <v>37</v>
      </c>
      <c r="G389" s="316"/>
      <c r="H389" s="317"/>
      <c r="I389" s="318">
        <v>27</v>
      </c>
      <c r="J389" s="319">
        <v>10</v>
      </c>
      <c r="K389" s="319"/>
      <c r="L389" s="319"/>
      <c r="M389" s="320">
        <v>15</v>
      </c>
      <c r="N389" s="319"/>
      <c r="O389" s="319">
        <v>24</v>
      </c>
      <c r="P389" s="319">
        <v>10</v>
      </c>
      <c r="Q389" s="319">
        <v>15</v>
      </c>
      <c r="R389" s="319"/>
      <c r="S389" s="245">
        <v>35</v>
      </c>
      <c r="T389" s="246">
        <v>17</v>
      </c>
      <c r="U389" s="107">
        <v>6</v>
      </c>
      <c r="V389" s="123">
        <v>16</v>
      </c>
      <c r="W389" s="274">
        <v>12</v>
      </c>
    </row>
    <row r="390" spans="1:23" ht="15.95" hidden="1" customHeight="1" outlineLevel="1" thickBot="1" x14ac:dyDescent="0.3">
      <c r="A390" s="380"/>
      <c r="B390" s="383"/>
      <c r="C390" s="346"/>
      <c r="D390" s="358"/>
      <c r="E390" s="37" t="s">
        <v>16</v>
      </c>
      <c r="F390" s="283">
        <v>204</v>
      </c>
      <c r="G390" s="321"/>
      <c r="H390" s="322">
        <v>1</v>
      </c>
      <c r="I390" s="323">
        <v>152</v>
      </c>
      <c r="J390" s="324">
        <v>52</v>
      </c>
      <c r="K390" s="324"/>
      <c r="L390" s="324"/>
      <c r="M390" s="325">
        <v>83</v>
      </c>
      <c r="N390" s="324">
        <v>7</v>
      </c>
      <c r="O390" s="324">
        <v>99</v>
      </c>
      <c r="P390" s="324">
        <v>32</v>
      </c>
      <c r="Q390" s="324">
        <v>68</v>
      </c>
      <c r="R390" s="324">
        <v>2</v>
      </c>
      <c r="S390" s="247">
        <v>37</v>
      </c>
      <c r="T390" s="248">
        <v>20</v>
      </c>
      <c r="U390" s="65">
        <v>10</v>
      </c>
      <c r="V390" s="124">
        <v>250</v>
      </c>
      <c r="W390" s="271">
        <v>90</v>
      </c>
    </row>
    <row r="391" spans="1:23" ht="19.5" hidden="1" customHeight="1" outlineLevel="1" thickBot="1" x14ac:dyDescent="0.3">
      <c r="A391" s="380"/>
      <c r="B391" s="383"/>
      <c r="C391" s="347"/>
      <c r="D391" s="359"/>
      <c r="E391" s="19" t="s">
        <v>17</v>
      </c>
      <c r="F391" s="19">
        <f>IF(SUM(F389:F390)=SUM(I391:J391),SUM(F389:F390))</f>
        <v>241</v>
      </c>
      <c r="G391" s="19">
        <f t="shared" ref="G391:R391" si="163">SUM(G389:G390)</f>
        <v>0</v>
      </c>
      <c r="H391" s="19">
        <f t="shared" si="163"/>
        <v>1</v>
      </c>
      <c r="I391" s="19">
        <f t="shared" si="163"/>
        <v>179</v>
      </c>
      <c r="J391" s="19">
        <f t="shared" si="163"/>
        <v>62</v>
      </c>
      <c r="K391" s="19">
        <f t="shared" si="163"/>
        <v>0</v>
      </c>
      <c r="L391" s="19">
        <f t="shared" si="163"/>
        <v>0</v>
      </c>
      <c r="M391" s="19">
        <f t="shared" si="163"/>
        <v>98</v>
      </c>
      <c r="N391" s="19">
        <f t="shared" si="163"/>
        <v>7</v>
      </c>
      <c r="O391" s="19">
        <f t="shared" si="163"/>
        <v>123</v>
      </c>
      <c r="P391" s="19">
        <f t="shared" si="163"/>
        <v>42</v>
      </c>
      <c r="Q391" s="19">
        <f t="shared" si="163"/>
        <v>83</v>
      </c>
      <c r="R391" s="19">
        <f t="shared" si="163"/>
        <v>2</v>
      </c>
      <c r="S391" s="235" t="s">
        <v>161</v>
      </c>
      <c r="T391" s="230" t="s">
        <v>161</v>
      </c>
      <c r="U391" s="19" t="s">
        <v>161</v>
      </c>
      <c r="V391" s="22" t="s">
        <v>161</v>
      </c>
      <c r="W391" s="260" t="s">
        <v>161</v>
      </c>
    </row>
    <row r="392" spans="1:23" ht="15.95" hidden="1" customHeight="1" outlineLevel="1" thickBot="1" x14ac:dyDescent="0.3">
      <c r="A392" s="380"/>
      <c r="B392" s="383"/>
      <c r="C392" s="345">
        <v>109</v>
      </c>
      <c r="D392" s="351" t="s">
        <v>33</v>
      </c>
      <c r="E392" s="69" t="s">
        <v>15</v>
      </c>
      <c r="F392" s="283"/>
      <c r="G392" s="190"/>
      <c r="H392" s="191"/>
      <c r="I392" s="25"/>
      <c r="J392" s="159"/>
      <c r="K392" s="100"/>
      <c r="L392" s="15"/>
      <c r="M392" s="108"/>
      <c r="N392" s="15"/>
      <c r="O392" s="100"/>
      <c r="P392" s="15"/>
      <c r="Q392" s="100"/>
      <c r="R392" s="15"/>
      <c r="S392" s="245"/>
      <c r="T392" s="246"/>
      <c r="U392" s="107"/>
      <c r="V392" s="123"/>
      <c r="W392" s="274"/>
    </row>
    <row r="393" spans="1:23" ht="15.95" hidden="1" customHeight="1" outlineLevel="1" thickBot="1" x14ac:dyDescent="0.3">
      <c r="A393" s="380"/>
      <c r="B393" s="383"/>
      <c r="C393" s="346"/>
      <c r="D393" s="352"/>
      <c r="E393" s="37" t="s">
        <v>16</v>
      </c>
      <c r="F393" s="283">
        <v>13</v>
      </c>
      <c r="G393" s="316"/>
      <c r="H393" s="317"/>
      <c r="I393" s="318">
        <v>12</v>
      </c>
      <c r="J393" s="319">
        <v>1</v>
      </c>
      <c r="K393" s="319"/>
      <c r="L393" s="319"/>
      <c r="M393" s="320">
        <v>6</v>
      </c>
      <c r="N393" s="319">
        <v>1</v>
      </c>
      <c r="O393" s="319">
        <v>10</v>
      </c>
      <c r="P393" s="319">
        <v>11</v>
      </c>
      <c r="Q393" s="319">
        <v>4</v>
      </c>
      <c r="R393" s="319">
        <v>1</v>
      </c>
      <c r="S393" s="247">
        <v>42</v>
      </c>
      <c r="T393" s="248">
        <v>20</v>
      </c>
      <c r="U393" s="65">
        <v>25</v>
      </c>
      <c r="V393" s="126">
        <v>125</v>
      </c>
      <c r="W393" s="271">
        <v>87</v>
      </c>
    </row>
    <row r="394" spans="1:23" ht="15.95" hidden="1" customHeight="1" outlineLevel="1" thickBot="1" x14ac:dyDescent="0.3">
      <c r="A394" s="380"/>
      <c r="B394" s="383"/>
      <c r="C394" s="347"/>
      <c r="D394" s="353"/>
      <c r="E394" s="19" t="s">
        <v>17</v>
      </c>
      <c r="F394" s="19">
        <f>IF(SUM(F392:F393)=SUM(I394:J394),SUM(F392:F393))</f>
        <v>13</v>
      </c>
      <c r="G394" s="19">
        <f t="shared" ref="G394:R394" si="164">SUM(G392:G393)</f>
        <v>0</v>
      </c>
      <c r="H394" s="19">
        <f t="shared" si="164"/>
        <v>0</v>
      </c>
      <c r="I394" s="19">
        <f t="shared" si="164"/>
        <v>12</v>
      </c>
      <c r="J394" s="19">
        <f t="shared" si="164"/>
        <v>1</v>
      </c>
      <c r="K394" s="19">
        <f t="shared" si="164"/>
        <v>0</v>
      </c>
      <c r="L394" s="19">
        <f t="shared" si="164"/>
        <v>0</v>
      </c>
      <c r="M394" s="19">
        <f t="shared" si="164"/>
        <v>6</v>
      </c>
      <c r="N394" s="19">
        <f t="shared" si="164"/>
        <v>1</v>
      </c>
      <c r="O394" s="19">
        <f t="shared" si="164"/>
        <v>10</v>
      </c>
      <c r="P394" s="19">
        <f t="shared" si="164"/>
        <v>11</v>
      </c>
      <c r="Q394" s="19">
        <f t="shared" si="164"/>
        <v>4</v>
      </c>
      <c r="R394" s="19">
        <f t="shared" si="164"/>
        <v>1</v>
      </c>
      <c r="S394" s="235" t="s">
        <v>161</v>
      </c>
      <c r="T394" s="230" t="s">
        <v>161</v>
      </c>
      <c r="U394" s="19" t="s">
        <v>161</v>
      </c>
      <c r="V394" s="22" t="s">
        <v>161</v>
      </c>
      <c r="W394" s="260" t="s">
        <v>161</v>
      </c>
    </row>
    <row r="395" spans="1:23" ht="15.95" hidden="1" customHeight="1" outlineLevel="1" thickBot="1" x14ac:dyDescent="0.3">
      <c r="A395" s="380"/>
      <c r="B395" s="383"/>
      <c r="C395" s="345">
        <v>110</v>
      </c>
      <c r="D395" s="351" t="s">
        <v>34</v>
      </c>
      <c r="E395" s="69" t="s">
        <v>15</v>
      </c>
      <c r="F395" s="283"/>
      <c r="G395" s="190"/>
      <c r="H395" s="191"/>
      <c r="I395" s="25"/>
      <c r="J395" s="159"/>
      <c r="K395" s="101"/>
      <c r="L395" s="119"/>
      <c r="M395" s="108"/>
      <c r="N395" s="15"/>
      <c r="O395" s="100"/>
      <c r="P395" s="15"/>
      <c r="Q395" s="100"/>
      <c r="R395" s="15"/>
      <c r="S395" s="245"/>
      <c r="T395" s="246"/>
      <c r="U395" s="107"/>
      <c r="V395" s="123"/>
      <c r="W395" s="274"/>
    </row>
    <row r="396" spans="1:23" ht="15.95" hidden="1" customHeight="1" outlineLevel="1" thickBot="1" x14ac:dyDescent="0.3">
      <c r="A396" s="380"/>
      <c r="B396" s="383"/>
      <c r="C396" s="346"/>
      <c r="D396" s="352"/>
      <c r="E396" s="37" t="s">
        <v>16</v>
      </c>
      <c r="F396" s="283">
        <v>95</v>
      </c>
      <c r="G396" s="316"/>
      <c r="H396" s="317">
        <v>2</v>
      </c>
      <c r="I396" s="318">
        <v>75</v>
      </c>
      <c r="J396" s="319">
        <v>20</v>
      </c>
      <c r="K396" s="326"/>
      <c r="L396" s="327"/>
      <c r="M396" s="40">
        <v>21</v>
      </c>
      <c r="N396" s="319">
        <v>1</v>
      </c>
      <c r="O396" s="319">
        <v>54</v>
      </c>
      <c r="P396" s="319"/>
      <c r="Q396" s="319">
        <v>14</v>
      </c>
      <c r="R396" s="319"/>
      <c r="S396" s="247">
        <v>37.299999999999997</v>
      </c>
      <c r="T396" s="248">
        <v>16</v>
      </c>
      <c r="U396" s="65">
        <v>10</v>
      </c>
      <c r="V396" s="124">
        <v>150</v>
      </c>
      <c r="W396" s="271">
        <v>59.2</v>
      </c>
    </row>
    <row r="397" spans="1:23" ht="15.95" hidden="1" customHeight="1" outlineLevel="1" thickBot="1" x14ac:dyDescent="0.3">
      <c r="A397" s="380"/>
      <c r="B397" s="383"/>
      <c r="C397" s="347"/>
      <c r="D397" s="353"/>
      <c r="E397" s="19" t="s">
        <v>17</v>
      </c>
      <c r="F397" s="19">
        <f>IF(SUM(F395:F396)=SUM(I397:J397),SUM(F395:F396))</f>
        <v>95</v>
      </c>
      <c r="G397" s="19">
        <f t="shared" ref="G397:R397" si="165">SUM(G395:G396)</f>
        <v>0</v>
      </c>
      <c r="H397" s="19">
        <f t="shared" si="165"/>
        <v>2</v>
      </c>
      <c r="I397" s="19">
        <f t="shared" si="165"/>
        <v>75</v>
      </c>
      <c r="J397" s="19">
        <f t="shared" si="165"/>
        <v>20</v>
      </c>
      <c r="K397" s="19">
        <f t="shared" si="165"/>
        <v>0</v>
      </c>
      <c r="L397" s="19">
        <f t="shared" si="165"/>
        <v>0</v>
      </c>
      <c r="M397" s="19">
        <f t="shared" si="165"/>
        <v>21</v>
      </c>
      <c r="N397" s="19">
        <f t="shared" si="165"/>
        <v>1</v>
      </c>
      <c r="O397" s="19">
        <f t="shared" si="165"/>
        <v>54</v>
      </c>
      <c r="P397" s="19">
        <f t="shared" si="165"/>
        <v>0</v>
      </c>
      <c r="Q397" s="19">
        <f t="shared" si="165"/>
        <v>14</v>
      </c>
      <c r="R397" s="19">
        <f t="shared" si="165"/>
        <v>0</v>
      </c>
      <c r="S397" s="235" t="s">
        <v>161</v>
      </c>
      <c r="T397" s="230" t="s">
        <v>161</v>
      </c>
      <c r="U397" s="19" t="s">
        <v>161</v>
      </c>
      <c r="V397" s="22" t="s">
        <v>161</v>
      </c>
      <c r="W397" s="260" t="s">
        <v>161</v>
      </c>
    </row>
    <row r="398" spans="1:23" ht="15.95" hidden="1" customHeight="1" outlineLevel="1" thickBot="1" x14ac:dyDescent="0.3">
      <c r="A398" s="380"/>
      <c r="B398" s="383"/>
      <c r="C398" s="345">
        <v>111</v>
      </c>
      <c r="D398" s="351" t="s">
        <v>208</v>
      </c>
      <c r="E398" s="69" t="s">
        <v>15</v>
      </c>
      <c r="F398" s="283"/>
      <c r="G398" s="190"/>
      <c r="H398" s="191"/>
      <c r="I398" s="25"/>
      <c r="J398" s="159"/>
      <c r="K398" s="100"/>
      <c r="L398" s="15"/>
      <c r="M398" s="108"/>
      <c r="N398" s="15"/>
      <c r="O398" s="100"/>
      <c r="P398" s="15"/>
      <c r="Q398" s="100"/>
      <c r="R398" s="15"/>
      <c r="S398" s="245"/>
      <c r="T398" s="246"/>
      <c r="U398" s="107"/>
      <c r="V398" s="123"/>
      <c r="W398" s="274"/>
    </row>
    <row r="399" spans="1:23" ht="15.95" hidden="1" customHeight="1" outlineLevel="1" thickBot="1" x14ac:dyDescent="0.3">
      <c r="A399" s="380"/>
      <c r="B399" s="383"/>
      <c r="C399" s="346"/>
      <c r="D399" s="352"/>
      <c r="E399" s="37" t="s">
        <v>16</v>
      </c>
      <c r="F399" s="283">
        <v>65</v>
      </c>
      <c r="G399" s="316"/>
      <c r="H399" s="317"/>
      <c r="I399" s="318">
        <v>53</v>
      </c>
      <c r="J399" s="319">
        <v>12</v>
      </c>
      <c r="K399" s="319"/>
      <c r="L399" s="319"/>
      <c r="M399" s="320">
        <v>13</v>
      </c>
      <c r="N399" s="319">
        <v>4</v>
      </c>
      <c r="O399" s="319">
        <v>19</v>
      </c>
      <c r="P399" s="319">
        <v>5</v>
      </c>
      <c r="Q399" s="319">
        <v>11</v>
      </c>
      <c r="R399" s="319">
        <v>1</v>
      </c>
      <c r="S399" s="247">
        <v>33.5</v>
      </c>
      <c r="T399" s="248">
        <v>12.1</v>
      </c>
      <c r="U399" s="65">
        <v>5</v>
      </c>
      <c r="V399" s="124">
        <v>200</v>
      </c>
      <c r="W399" s="271">
        <v>83</v>
      </c>
    </row>
    <row r="400" spans="1:23" ht="15.95" hidden="1" customHeight="1" outlineLevel="1" thickBot="1" x14ac:dyDescent="0.3">
      <c r="A400" s="380"/>
      <c r="B400" s="383"/>
      <c r="C400" s="347"/>
      <c r="D400" s="353"/>
      <c r="E400" s="19" t="s">
        <v>17</v>
      </c>
      <c r="F400" s="19">
        <f>IF(SUM(F398:F399)=SUM(I400:J400),SUM(F398:F399))</f>
        <v>65</v>
      </c>
      <c r="G400" s="19">
        <f t="shared" ref="G400:R400" si="166">SUM(G398:G399)</f>
        <v>0</v>
      </c>
      <c r="H400" s="19">
        <f t="shared" si="166"/>
        <v>0</v>
      </c>
      <c r="I400" s="19">
        <f t="shared" si="166"/>
        <v>53</v>
      </c>
      <c r="J400" s="19">
        <f t="shared" si="166"/>
        <v>12</v>
      </c>
      <c r="K400" s="19">
        <f t="shared" si="166"/>
        <v>0</v>
      </c>
      <c r="L400" s="19">
        <f t="shared" si="166"/>
        <v>0</v>
      </c>
      <c r="M400" s="19">
        <f t="shared" si="166"/>
        <v>13</v>
      </c>
      <c r="N400" s="19">
        <f t="shared" si="166"/>
        <v>4</v>
      </c>
      <c r="O400" s="19">
        <f t="shared" si="166"/>
        <v>19</v>
      </c>
      <c r="P400" s="19">
        <f t="shared" si="166"/>
        <v>5</v>
      </c>
      <c r="Q400" s="19">
        <f t="shared" si="166"/>
        <v>11</v>
      </c>
      <c r="R400" s="19">
        <f t="shared" si="166"/>
        <v>1</v>
      </c>
      <c r="S400" s="235" t="s">
        <v>161</v>
      </c>
      <c r="T400" s="230" t="s">
        <v>161</v>
      </c>
      <c r="U400" s="19" t="s">
        <v>161</v>
      </c>
      <c r="V400" s="22" t="s">
        <v>161</v>
      </c>
      <c r="W400" s="260" t="s">
        <v>161</v>
      </c>
    </row>
    <row r="401" spans="1:23" ht="15.95" hidden="1" customHeight="1" outlineLevel="1" thickBot="1" x14ac:dyDescent="0.3">
      <c r="A401" s="380"/>
      <c r="B401" s="383"/>
      <c r="C401" s="345">
        <v>112</v>
      </c>
      <c r="D401" s="351" t="s">
        <v>35</v>
      </c>
      <c r="E401" s="69" t="s">
        <v>15</v>
      </c>
      <c r="F401" s="283"/>
      <c r="G401" s="190"/>
      <c r="H401" s="191"/>
      <c r="I401" s="25"/>
      <c r="J401" s="159"/>
      <c r="K401" s="100"/>
      <c r="L401" s="15"/>
      <c r="M401" s="108"/>
      <c r="N401" s="15"/>
      <c r="O401" s="100"/>
      <c r="P401" s="15"/>
      <c r="Q401" s="100"/>
      <c r="R401" s="15"/>
      <c r="S401" s="245"/>
      <c r="T401" s="246"/>
      <c r="U401" s="107"/>
      <c r="V401" s="123"/>
      <c r="W401" s="274"/>
    </row>
    <row r="402" spans="1:23" ht="15.95" hidden="1" customHeight="1" outlineLevel="1" thickBot="1" x14ac:dyDescent="0.3">
      <c r="A402" s="380"/>
      <c r="B402" s="383"/>
      <c r="C402" s="346"/>
      <c r="D402" s="352"/>
      <c r="E402" s="37" t="s">
        <v>16</v>
      </c>
      <c r="F402" s="283">
        <v>42</v>
      </c>
      <c r="G402" s="328"/>
      <c r="H402" s="329"/>
      <c r="I402" s="330">
        <v>38</v>
      </c>
      <c r="J402" s="331">
        <v>4</v>
      </c>
      <c r="K402" s="331"/>
      <c r="L402" s="331"/>
      <c r="M402" s="28">
        <v>12</v>
      </c>
      <c r="N402" s="331">
        <v>3</v>
      </c>
      <c r="O402" s="331">
        <v>41</v>
      </c>
      <c r="P402" s="331">
        <v>3</v>
      </c>
      <c r="Q402" s="331">
        <v>9</v>
      </c>
      <c r="R402" s="331"/>
      <c r="S402" s="247">
        <v>34</v>
      </c>
      <c r="T402" s="248">
        <v>12</v>
      </c>
      <c r="U402" s="65">
        <v>5</v>
      </c>
      <c r="V402" s="124">
        <v>160</v>
      </c>
      <c r="W402" s="271">
        <v>71</v>
      </c>
    </row>
    <row r="403" spans="1:23" ht="15.95" hidden="1" customHeight="1" outlineLevel="1" thickBot="1" x14ac:dyDescent="0.3">
      <c r="A403" s="380"/>
      <c r="B403" s="383"/>
      <c r="C403" s="347"/>
      <c r="D403" s="353"/>
      <c r="E403" s="19" t="s">
        <v>17</v>
      </c>
      <c r="F403" s="19">
        <f>IF(SUM(F401:F402)=SUM(I403:J403),SUM(F401:F402))</f>
        <v>42</v>
      </c>
      <c r="G403" s="19">
        <f t="shared" ref="G403:R403" si="167">SUM(G401:G402)</f>
        <v>0</v>
      </c>
      <c r="H403" s="19">
        <f t="shared" si="167"/>
        <v>0</v>
      </c>
      <c r="I403" s="19">
        <f t="shared" si="167"/>
        <v>38</v>
      </c>
      <c r="J403" s="19">
        <f t="shared" si="167"/>
        <v>4</v>
      </c>
      <c r="K403" s="19">
        <f t="shared" si="167"/>
        <v>0</v>
      </c>
      <c r="L403" s="19">
        <f t="shared" si="167"/>
        <v>0</v>
      </c>
      <c r="M403" s="19">
        <f t="shared" si="167"/>
        <v>12</v>
      </c>
      <c r="N403" s="19">
        <f t="shared" si="167"/>
        <v>3</v>
      </c>
      <c r="O403" s="19">
        <f t="shared" si="167"/>
        <v>41</v>
      </c>
      <c r="P403" s="19">
        <f t="shared" si="167"/>
        <v>3</v>
      </c>
      <c r="Q403" s="19">
        <f t="shared" si="167"/>
        <v>9</v>
      </c>
      <c r="R403" s="19">
        <f t="shared" si="167"/>
        <v>0</v>
      </c>
      <c r="S403" s="235" t="s">
        <v>161</v>
      </c>
      <c r="T403" s="230" t="s">
        <v>161</v>
      </c>
      <c r="U403" s="19" t="s">
        <v>161</v>
      </c>
      <c r="V403" s="22" t="s">
        <v>161</v>
      </c>
      <c r="W403" s="260" t="s">
        <v>161</v>
      </c>
    </row>
    <row r="404" spans="1:23" ht="15.95" hidden="1" customHeight="1" outlineLevel="1" thickBot="1" x14ac:dyDescent="0.3">
      <c r="A404" s="380"/>
      <c r="B404" s="383"/>
      <c r="C404" s="345">
        <v>113</v>
      </c>
      <c r="D404" s="351" t="s">
        <v>174</v>
      </c>
      <c r="E404" s="69" t="s">
        <v>15</v>
      </c>
      <c r="F404" s="283"/>
      <c r="G404" s="190"/>
      <c r="H404" s="191"/>
      <c r="I404" s="25"/>
      <c r="J404" s="159"/>
      <c r="K404" s="100"/>
      <c r="L404" s="15"/>
      <c r="M404" s="108"/>
      <c r="N404" s="15"/>
      <c r="O404" s="100"/>
      <c r="P404" s="15"/>
      <c r="Q404" s="100"/>
      <c r="R404" s="15"/>
      <c r="S404" s="245"/>
      <c r="T404" s="246"/>
      <c r="U404" s="107"/>
      <c r="V404" s="123"/>
      <c r="W404" s="274"/>
    </row>
    <row r="405" spans="1:23" ht="15.95" hidden="1" customHeight="1" outlineLevel="1" thickBot="1" x14ac:dyDescent="0.3">
      <c r="A405" s="380"/>
      <c r="B405" s="383"/>
      <c r="C405" s="346"/>
      <c r="D405" s="352"/>
      <c r="E405" s="37" t="s">
        <v>16</v>
      </c>
      <c r="F405" s="283">
        <v>63</v>
      </c>
      <c r="G405" s="316"/>
      <c r="H405" s="317"/>
      <c r="I405" s="318">
        <v>52</v>
      </c>
      <c r="J405" s="319">
        <v>11</v>
      </c>
      <c r="K405" s="319"/>
      <c r="L405" s="319"/>
      <c r="M405" s="320">
        <v>5</v>
      </c>
      <c r="N405" s="319">
        <v>6</v>
      </c>
      <c r="O405" s="319">
        <v>58</v>
      </c>
      <c r="P405" s="319">
        <v>2</v>
      </c>
      <c r="Q405" s="319">
        <v>2</v>
      </c>
      <c r="R405" s="319">
        <v>2</v>
      </c>
      <c r="S405" s="247">
        <v>34</v>
      </c>
      <c r="T405" s="248">
        <v>16</v>
      </c>
      <c r="U405" s="65">
        <v>5</v>
      </c>
      <c r="V405" s="126">
        <v>260</v>
      </c>
      <c r="W405" s="271">
        <v>83.8</v>
      </c>
    </row>
    <row r="406" spans="1:23" ht="15.95" hidden="1" customHeight="1" outlineLevel="1" thickBot="1" x14ac:dyDescent="0.3">
      <c r="A406" s="380"/>
      <c r="B406" s="383"/>
      <c r="C406" s="347"/>
      <c r="D406" s="353"/>
      <c r="E406" s="19" t="s">
        <v>17</v>
      </c>
      <c r="F406" s="19">
        <f>IF(SUM(F404:F405)=SUM(I406:J406),SUM(F404:F405))</f>
        <v>63</v>
      </c>
      <c r="G406" s="19">
        <f t="shared" ref="G406:R406" si="168">SUM(G404:G405)</f>
        <v>0</v>
      </c>
      <c r="H406" s="19">
        <f t="shared" si="168"/>
        <v>0</v>
      </c>
      <c r="I406" s="19">
        <f t="shared" si="168"/>
        <v>52</v>
      </c>
      <c r="J406" s="19">
        <f t="shared" si="168"/>
        <v>11</v>
      </c>
      <c r="K406" s="19">
        <f t="shared" si="168"/>
        <v>0</v>
      </c>
      <c r="L406" s="19">
        <f t="shared" si="168"/>
        <v>0</v>
      </c>
      <c r="M406" s="19">
        <f t="shared" si="168"/>
        <v>5</v>
      </c>
      <c r="N406" s="19">
        <f t="shared" si="168"/>
        <v>6</v>
      </c>
      <c r="O406" s="19">
        <f t="shared" si="168"/>
        <v>58</v>
      </c>
      <c r="P406" s="19">
        <f t="shared" si="168"/>
        <v>2</v>
      </c>
      <c r="Q406" s="19">
        <f t="shared" si="168"/>
        <v>2</v>
      </c>
      <c r="R406" s="19">
        <f t="shared" si="168"/>
        <v>2</v>
      </c>
      <c r="S406" s="235" t="s">
        <v>161</v>
      </c>
      <c r="T406" s="230" t="s">
        <v>161</v>
      </c>
      <c r="U406" s="19" t="s">
        <v>161</v>
      </c>
      <c r="V406" s="22" t="s">
        <v>161</v>
      </c>
      <c r="W406" s="260" t="s">
        <v>161</v>
      </c>
    </row>
    <row r="407" spans="1:23" ht="15.95" hidden="1" customHeight="1" outlineLevel="1" thickBot="1" x14ac:dyDescent="0.3">
      <c r="A407" s="380"/>
      <c r="B407" s="383"/>
      <c r="C407" s="345">
        <v>114</v>
      </c>
      <c r="D407" s="351" t="s">
        <v>36</v>
      </c>
      <c r="E407" s="69" t="s">
        <v>15</v>
      </c>
      <c r="F407" s="283"/>
      <c r="G407" s="190"/>
      <c r="H407" s="191"/>
      <c r="I407" s="25"/>
      <c r="J407" s="159"/>
      <c r="K407" s="100"/>
      <c r="L407" s="15"/>
      <c r="M407" s="108"/>
      <c r="N407" s="15"/>
      <c r="O407" s="100"/>
      <c r="P407" s="15"/>
      <c r="Q407" s="100"/>
      <c r="R407" s="15"/>
      <c r="S407" s="245"/>
      <c r="T407" s="246"/>
      <c r="U407" s="107"/>
      <c r="V407" s="123"/>
      <c r="W407" s="274"/>
    </row>
    <row r="408" spans="1:23" ht="15.95" hidden="1" customHeight="1" outlineLevel="1" thickBot="1" x14ac:dyDescent="0.3">
      <c r="A408" s="380"/>
      <c r="B408" s="383"/>
      <c r="C408" s="346"/>
      <c r="D408" s="352"/>
      <c r="E408" s="37" t="s">
        <v>16</v>
      </c>
      <c r="F408" s="283">
        <v>22</v>
      </c>
      <c r="G408" s="316"/>
      <c r="H408" s="317"/>
      <c r="I408" s="318">
        <v>18</v>
      </c>
      <c r="J408" s="319">
        <v>4</v>
      </c>
      <c r="K408" s="319"/>
      <c r="L408" s="319"/>
      <c r="M408" s="320">
        <v>4</v>
      </c>
      <c r="N408" s="319">
        <v>5</v>
      </c>
      <c r="O408" s="319">
        <v>8</v>
      </c>
      <c r="P408" s="319">
        <v>7</v>
      </c>
      <c r="Q408" s="319">
        <v>3</v>
      </c>
      <c r="R408" s="319"/>
      <c r="S408" s="247">
        <v>38</v>
      </c>
      <c r="T408" s="248">
        <v>15</v>
      </c>
      <c r="U408" s="65">
        <v>30</v>
      </c>
      <c r="V408" s="124">
        <v>185</v>
      </c>
      <c r="W408" s="271">
        <v>105.5</v>
      </c>
    </row>
    <row r="409" spans="1:23" ht="15.95" hidden="1" customHeight="1" outlineLevel="1" thickBot="1" x14ac:dyDescent="0.3">
      <c r="A409" s="380"/>
      <c r="B409" s="383"/>
      <c r="C409" s="347"/>
      <c r="D409" s="353"/>
      <c r="E409" s="19" t="s">
        <v>17</v>
      </c>
      <c r="F409" s="19">
        <f>IF(SUM(F407:F408)=SUM(I409:J409),SUM(F407:F408))</f>
        <v>22</v>
      </c>
      <c r="G409" s="19">
        <f t="shared" ref="G409:R409" si="169">SUM(G407:G408)</f>
        <v>0</v>
      </c>
      <c r="H409" s="19">
        <f t="shared" si="169"/>
        <v>0</v>
      </c>
      <c r="I409" s="19">
        <f t="shared" si="169"/>
        <v>18</v>
      </c>
      <c r="J409" s="19">
        <f t="shared" si="169"/>
        <v>4</v>
      </c>
      <c r="K409" s="19">
        <f t="shared" si="169"/>
        <v>0</v>
      </c>
      <c r="L409" s="19">
        <f t="shared" si="169"/>
        <v>0</v>
      </c>
      <c r="M409" s="19">
        <f t="shared" si="169"/>
        <v>4</v>
      </c>
      <c r="N409" s="19">
        <f t="shared" si="169"/>
        <v>5</v>
      </c>
      <c r="O409" s="19">
        <f t="shared" si="169"/>
        <v>8</v>
      </c>
      <c r="P409" s="19">
        <f t="shared" si="169"/>
        <v>7</v>
      </c>
      <c r="Q409" s="19">
        <f t="shared" si="169"/>
        <v>3</v>
      </c>
      <c r="R409" s="19">
        <f t="shared" si="169"/>
        <v>0</v>
      </c>
      <c r="S409" s="235" t="s">
        <v>161</v>
      </c>
      <c r="T409" s="230" t="s">
        <v>161</v>
      </c>
      <c r="U409" s="19" t="s">
        <v>161</v>
      </c>
      <c r="V409" s="22" t="s">
        <v>161</v>
      </c>
      <c r="W409" s="260" t="s">
        <v>161</v>
      </c>
    </row>
    <row r="410" spans="1:23" ht="15.95" hidden="1" customHeight="1" outlineLevel="1" thickBot="1" x14ac:dyDescent="0.3">
      <c r="A410" s="380"/>
      <c r="B410" s="383"/>
      <c r="C410" s="345">
        <v>115</v>
      </c>
      <c r="D410" s="351" t="s">
        <v>37</v>
      </c>
      <c r="E410" s="69" t="s">
        <v>15</v>
      </c>
      <c r="F410" s="283"/>
      <c r="G410" s="190"/>
      <c r="H410" s="191"/>
      <c r="I410" s="25"/>
      <c r="J410" s="159"/>
      <c r="K410" s="100"/>
      <c r="L410" s="15"/>
      <c r="M410" s="108"/>
      <c r="N410" s="15"/>
      <c r="O410" s="100"/>
      <c r="P410" s="15"/>
      <c r="Q410" s="100"/>
      <c r="R410" s="15"/>
      <c r="S410" s="245"/>
      <c r="T410" s="246"/>
      <c r="U410" s="107"/>
      <c r="V410" s="123"/>
      <c r="W410" s="274"/>
    </row>
    <row r="411" spans="1:23" ht="15.95" hidden="1" customHeight="1" outlineLevel="1" thickBot="1" x14ac:dyDescent="0.3">
      <c r="A411" s="380"/>
      <c r="B411" s="383"/>
      <c r="C411" s="346"/>
      <c r="D411" s="352"/>
      <c r="E411" s="37" t="s">
        <v>16</v>
      </c>
      <c r="F411" s="283">
        <v>20</v>
      </c>
      <c r="G411" s="179"/>
      <c r="H411" s="182"/>
      <c r="I411" s="52">
        <v>16</v>
      </c>
      <c r="J411" s="160">
        <v>4</v>
      </c>
      <c r="K411" s="62"/>
      <c r="L411" s="61"/>
      <c r="M411" s="63">
        <v>6</v>
      </c>
      <c r="N411" s="61"/>
      <c r="O411" s="62">
        <v>12</v>
      </c>
      <c r="P411" s="61">
        <v>4</v>
      </c>
      <c r="Q411" s="62">
        <v>3</v>
      </c>
      <c r="R411" s="61">
        <v>3</v>
      </c>
      <c r="S411" s="247">
        <v>35</v>
      </c>
      <c r="T411" s="248">
        <v>15</v>
      </c>
      <c r="U411" s="65">
        <v>20</v>
      </c>
      <c r="V411" s="124">
        <v>200</v>
      </c>
      <c r="W411" s="271">
        <v>110</v>
      </c>
    </row>
    <row r="412" spans="1:23" ht="15.95" hidden="1" customHeight="1" outlineLevel="1" thickBot="1" x14ac:dyDescent="0.3">
      <c r="A412" s="380"/>
      <c r="B412" s="383"/>
      <c r="C412" s="347"/>
      <c r="D412" s="353"/>
      <c r="E412" s="19" t="s">
        <v>17</v>
      </c>
      <c r="F412" s="19">
        <f>IF(SUM(F410:F411)=SUM(I412:J412),SUM(F410:F411))</f>
        <v>20</v>
      </c>
      <c r="G412" s="19">
        <f t="shared" ref="G412:R412" si="170">SUM(G410:G411)</f>
        <v>0</v>
      </c>
      <c r="H412" s="19">
        <f t="shared" si="170"/>
        <v>0</v>
      </c>
      <c r="I412" s="19">
        <f t="shared" si="170"/>
        <v>16</v>
      </c>
      <c r="J412" s="19">
        <f t="shared" si="170"/>
        <v>4</v>
      </c>
      <c r="K412" s="19">
        <f t="shared" si="170"/>
        <v>0</v>
      </c>
      <c r="L412" s="19">
        <f t="shared" si="170"/>
        <v>0</v>
      </c>
      <c r="M412" s="19">
        <f t="shared" si="170"/>
        <v>6</v>
      </c>
      <c r="N412" s="19">
        <f t="shared" si="170"/>
        <v>0</v>
      </c>
      <c r="O412" s="19">
        <f t="shared" si="170"/>
        <v>12</v>
      </c>
      <c r="P412" s="19">
        <f t="shared" si="170"/>
        <v>4</v>
      </c>
      <c r="Q412" s="19">
        <f t="shared" si="170"/>
        <v>3</v>
      </c>
      <c r="R412" s="19">
        <f t="shared" si="170"/>
        <v>3</v>
      </c>
      <c r="S412" s="235" t="s">
        <v>161</v>
      </c>
      <c r="T412" s="230" t="s">
        <v>161</v>
      </c>
      <c r="U412" s="19" t="s">
        <v>161</v>
      </c>
      <c r="V412" s="22" t="s">
        <v>161</v>
      </c>
      <c r="W412" s="260" t="s">
        <v>161</v>
      </c>
    </row>
    <row r="413" spans="1:23" ht="15.95" hidden="1" customHeight="1" outlineLevel="1" thickBot="1" x14ac:dyDescent="0.3">
      <c r="A413" s="380"/>
      <c r="B413" s="383"/>
      <c r="C413" s="345">
        <v>116</v>
      </c>
      <c r="D413" s="348" t="s">
        <v>171</v>
      </c>
      <c r="E413" s="69" t="s">
        <v>15</v>
      </c>
      <c r="F413" s="283"/>
      <c r="G413" s="190"/>
      <c r="H413" s="191"/>
      <c r="I413" s="25"/>
      <c r="J413" s="159"/>
      <c r="K413" s="100"/>
      <c r="L413" s="15"/>
      <c r="M413" s="108"/>
      <c r="N413" s="15"/>
      <c r="O413" s="100"/>
      <c r="P413" s="15"/>
      <c r="Q413" s="100"/>
      <c r="R413" s="15"/>
      <c r="S413" s="245"/>
      <c r="T413" s="246"/>
      <c r="U413" s="107"/>
      <c r="V413" s="123"/>
      <c r="W413" s="274"/>
    </row>
    <row r="414" spans="1:23" ht="15.95" hidden="1" customHeight="1" outlineLevel="1" thickBot="1" x14ac:dyDescent="0.3">
      <c r="A414" s="380"/>
      <c r="B414" s="383"/>
      <c r="C414" s="346"/>
      <c r="D414" s="349"/>
      <c r="E414" s="37" t="s">
        <v>16</v>
      </c>
      <c r="F414" s="283">
        <v>10</v>
      </c>
      <c r="G414" s="179"/>
      <c r="H414" s="182"/>
      <c r="I414" s="52">
        <v>8</v>
      </c>
      <c r="J414" s="160">
        <v>2</v>
      </c>
      <c r="K414" s="62"/>
      <c r="L414" s="61"/>
      <c r="M414" s="63">
        <v>1</v>
      </c>
      <c r="N414" s="61"/>
      <c r="O414" s="62">
        <v>2</v>
      </c>
      <c r="P414" s="61"/>
      <c r="Q414" s="62">
        <v>1</v>
      </c>
      <c r="R414" s="61"/>
      <c r="S414" s="247">
        <v>32.6</v>
      </c>
      <c r="T414" s="248">
        <v>9.1</v>
      </c>
      <c r="U414" s="65">
        <v>75</v>
      </c>
      <c r="V414" s="124">
        <v>125</v>
      </c>
      <c r="W414" s="271">
        <v>99</v>
      </c>
    </row>
    <row r="415" spans="1:23" ht="15.95" hidden="1" customHeight="1" outlineLevel="1" thickBot="1" x14ac:dyDescent="0.3">
      <c r="A415" s="380"/>
      <c r="B415" s="383"/>
      <c r="C415" s="347"/>
      <c r="D415" s="349"/>
      <c r="E415" s="19" t="s">
        <v>17</v>
      </c>
      <c r="F415" s="19">
        <f>IF(SUM(F413:F414)=SUM(I415:J415),SUM(F413:F414))</f>
        <v>10</v>
      </c>
      <c r="G415" s="19">
        <f t="shared" ref="G415:R415" si="171">SUM(G413:G414)</f>
        <v>0</v>
      </c>
      <c r="H415" s="19">
        <f t="shared" si="171"/>
        <v>0</v>
      </c>
      <c r="I415" s="19">
        <f t="shared" si="171"/>
        <v>8</v>
      </c>
      <c r="J415" s="19">
        <f t="shared" si="171"/>
        <v>2</v>
      </c>
      <c r="K415" s="19">
        <f t="shared" si="171"/>
        <v>0</v>
      </c>
      <c r="L415" s="19">
        <f t="shared" si="171"/>
        <v>0</v>
      </c>
      <c r="M415" s="19">
        <f t="shared" si="171"/>
        <v>1</v>
      </c>
      <c r="N415" s="19">
        <f t="shared" si="171"/>
        <v>0</v>
      </c>
      <c r="O415" s="19">
        <f t="shared" si="171"/>
        <v>2</v>
      </c>
      <c r="P415" s="19">
        <f t="shared" si="171"/>
        <v>0</v>
      </c>
      <c r="Q415" s="19">
        <f t="shared" si="171"/>
        <v>1</v>
      </c>
      <c r="R415" s="19">
        <f t="shared" si="171"/>
        <v>0</v>
      </c>
      <c r="S415" s="235" t="s">
        <v>161</v>
      </c>
      <c r="T415" s="230" t="s">
        <v>161</v>
      </c>
      <c r="U415" s="19" t="s">
        <v>161</v>
      </c>
      <c r="V415" s="22" t="s">
        <v>161</v>
      </c>
      <c r="W415" s="260" t="s">
        <v>161</v>
      </c>
    </row>
    <row r="416" spans="1:23" ht="15.95" hidden="1" customHeight="1" outlineLevel="1" thickBot="1" x14ac:dyDescent="0.3">
      <c r="A416" s="380"/>
      <c r="B416" s="383"/>
      <c r="C416" s="345">
        <v>117</v>
      </c>
      <c r="D416" s="348" t="s">
        <v>172</v>
      </c>
      <c r="E416" s="69" t="s">
        <v>15</v>
      </c>
      <c r="F416" s="283"/>
      <c r="G416" s="190"/>
      <c r="H416" s="191"/>
      <c r="I416" s="25"/>
      <c r="J416" s="159"/>
      <c r="K416" s="100"/>
      <c r="L416" s="15"/>
      <c r="M416" s="108"/>
      <c r="N416" s="15"/>
      <c r="O416" s="100"/>
      <c r="P416" s="15"/>
      <c r="Q416" s="100"/>
      <c r="R416" s="15"/>
      <c r="S416" s="245"/>
      <c r="T416" s="246"/>
      <c r="U416" s="107"/>
      <c r="V416" s="123"/>
      <c r="W416" s="274"/>
    </row>
    <row r="417" spans="1:23" ht="15.95" hidden="1" customHeight="1" outlineLevel="1" thickBot="1" x14ac:dyDescent="0.3">
      <c r="A417" s="380"/>
      <c r="B417" s="383"/>
      <c r="C417" s="346"/>
      <c r="D417" s="349"/>
      <c r="E417" s="75" t="s">
        <v>16</v>
      </c>
      <c r="F417" s="283">
        <v>10</v>
      </c>
      <c r="G417" s="179"/>
      <c r="H417" s="182"/>
      <c r="I417" s="52">
        <v>10</v>
      </c>
      <c r="J417" s="160"/>
      <c r="K417" s="62"/>
      <c r="L417" s="61"/>
      <c r="M417" s="63">
        <v>1</v>
      </c>
      <c r="N417" s="61"/>
      <c r="O417" s="62">
        <v>5</v>
      </c>
      <c r="P417" s="61"/>
      <c r="Q417" s="62"/>
      <c r="R417" s="61"/>
      <c r="S417" s="247">
        <v>30</v>
      </c>
      <c r="T417" s="248">
        <v>10</v>
      </c>
      <c r="U417" s="65">
        <v>40</v>
      </c>
      <c r="V417" s="126">
        <v>190</v>
      </c>
      <c r="W417" s="271">
        <v>90</v>
      </c>
    </row>
    <row r="418" spans="1:23" ht="15.95" hidden="1" customHeight="1" outlineLevel="1" thickBot="1" x14ac:dyDescent="0.3">
      <c r="A418" s="380"/>
      <c r="B418" s="383"/>
      <c r="C418" s="347"/>
      <c r="D418" s="350"/>
      <c r="E418" s="19" t="s">
        <v>17</v>
      </c>
      <c r="F418" s="19">
        <f>IF(SUM(F416:F417)=SUM(I418:J418),SUM(F416:F417))</f>
        <v>10</v>
      </c>
      <c r="G418" s="19">
        <f t="shared" ref="G418:R418" si="172">SUM(G416:G417)</f>
        <v>0</v>
      </c>
      <c r="H418" s="19">
        <f t="shared" si="172"/>
        <v>0</v>
      </c>
      <c r="I418" s="19">
        <f t="shared" si="172"/>
        <v>10</v>
      </c>
      <c r="J418" s="19">
        <f t="shared" si="172"/>
        <v>0</v>
      </c>
      <c r="K418" s="19">
        <f t="shared" si="172"/>
        <v>0</v>
      </c>
      <c r="L418" s="19">
        <f t="shared" si="172"/>
        <v>0</v>
      </c>
      <c r="M418" s="19">
        <f t="shared" si="172"/>
        <v>1</v>
      </c>
      <c r="N418" s="19">
        <f t="shared" si="172"/>
        <v>0</v>
      </c>
      <c r="O418" s="19">
        <f t="shared" si="172"/>
        <v>5</v>
      </c>
      <c r="P418" s="19">
        <f t="shared" si="172"/>
        <v>0</v>
      </c>
      <c r="Q418" s="19">
        <f t="shared" si="172"/>
        <v>0</v>
      </c>
      <c r="R418" s="19">
        <f t="shared" si="172"/>
        <v>0</v>
      </c>
      <c r="S418" s="235" t="s">
        <v>161</v>
      </c>
      <c r="T418" s="230" t="s">
        <v>161</v>
      </c>
      <c r="U418" s="19" t="s">
        <v>161</v>
      </c>
      <c r="V418" s="22" t="s">
        <v>161</v>
      </c>
      <c r="W418" s="260" t="s">
        <v>161</v>
      </c>
    </row>
    <row r="419" spans="1:23" ht="15.95" hidden="1" customHeight="1" outlineLevel="1" thickBot="1" x14ac:dyDescent="0.3">
      <c r="A419" s="380"/>
      <c r="B419" s="385"/>
      <c r="C419" s="345">
        <v>118</v>
      </c>
      <c r="D419" s="348" t="s">
        <v>219</v>
      </c>
      <c r="E419" s="75" t="s">
        <v>15</v>
      </c>
      <c r="F419" s="283"/>
      <c r="G419" s="190"/>
      <c r="H419" s="191"/>
      <c r="I419" s="25"/>
      <c r="J419" s="159"/>
      <c r="K419" s="100"/>
      <c r="L419" s="15"/>
      <c r="M419" s="108"/>
      <c r="N419" s="15"/>
      <c r="O419" s="100"/>
      <c r="P419" s="15"/>
      <c r="Q419" s="100"/>
      <c r="R419" s="15"/>
      <c r="S419" s="245"/>
      <c r="T419" s="246"/>
      <c r="U419" s="107"/>
      <c r="V419" s="123"/>
      <c r="W419" s="274"/>
    </row>
    <row r="420" spans="1:23" ht="15.95" hidden="1" customHeight="1" outlineLevel="1" thickBot="1" x14ac:dyDescent="0.3">
      <c r="A420" s="380"/>
      <c r="B420" s="385"/>
      <c r="C420" s="346"/>
      <c r="D420" s="349"/>
      <c r="E420" s="37" t="s">
        <v>16</v>
      </c>
      <c r="F420" s="283">
        <v>19</v>
      </c>
      <c r="G420" s="316"/>
      <c r="H420" s="317"/>
      <c r="I420" s="318">
        <v>17</v>
      </c>
      <c r="J420" s="319">
        <v>2</v>
      </c>
      <c r="K420" s="319"/>
      <c r="L420" s="319"/>
      <c r="M420" s="320">
        <v>7</v>
      </c>
      <c r="N420" s="319"/>
      <c r="O420" s="319"/>
      <c r="P420" s="319"/>
      <c r="Q420" s="319"/>
      <c r="R420" s="319"/>
      <c r="S420" s="247">
        <v>35</v>
      </c>
      <c r="T420" s="248">
        <v>13</v>
      </c>
      <c r="U420" s="65">
        <v>10</v>
      </c>
      <c r="V420" s="124">
        <v>120</v>
      </c>
      <c r="W420" s="271">
        <v>65</v>
      </c>
    </row>
    <row r="421" spans="1:23" ht="15.95" hidden="1" customHeight="1" outlineLevel="1" thickBot="1" x14ac:dyDescent="0.3">
      <c r="A421" s="380"/>
      <c r="B421" s="385"/>
      <c r="C421" s="347"/>
      <c r="D421" s="350"/>
      <c r="E421" s="19" t="s">
        <v>17</v>
      </c>
      <c r="F421" s="19">
        <f>IF(SUM(F419:F420)=SUM(I421:J421),SUM(F419:F420))</f>
        <v>19</v>
      </c>
      <c r="G421" s="19">
        <f t="shared" ref="G421:R421" si="173">SUM(G419:G420)</f>
        <v>0</v>
      </c>
      <c r="H421" s="19">
        <f t="shared" si="173"/>
        <v>0</v>
      </c>
      <c r="I421" s="19">
        <f t="shared" si="173"/>
        <v>17</v>
      </c>
      <c r="J421" s="19">
        <f t="shared" si="173"/>
        <v>2</v>
      </c>
      <c r="K421" s="19">
        <f t="shared" si="173"/>
        <v>0</v>
      </c>
      <c r="L421" s="19">
        <f t="shared" si="173"/>
        <v>0</v>
      </c>
      <c r="M421" s="19">
        <f t="shared" si="173"/>
        <v>7</v>
      </c>
      <c r="N421" s="19">
        <f t="shared" si="173"/>
        <v>0</v>
      </c>
      <c r="O421" s="19">
        <f t="shared" si="173"/>
        <v>0</v>
      </c>
      <c r="P421" s="19">
        <f t="shared" si="173"/>
        <v>0</v>
      </c>
      <c r="Q421" s="19">
        <f t="shared" si="173"/>
        <v>0</v>
      </c>
      <c r="R421" s="19">
        <f t="shared" si="173"/>
        <v>0</v>
      </c>
      <c r="S421" s="235" t="s">
        <v>161</v>
      </c>
      <c r="T421" s="230" t="s">
        <v>161</v>
      </c>
      <c r="U421" s="19" t="s">
        <v>161</v>
      </c>
      <c r="V421" s="22" t="s">
        <v>161</v>
      </c>
      <c r="W421" s="260" t="s">
        <v>161</v>
      </c>
    </row>
    <row r="422" spans="1:23" ht="15.95" hidden="1" customHeight="1" outlineLevel="1" thickBot="1" x14ac:dyDescent="0.3">
      <c r="A422" s="380"/>
      <c r="B422" s="385"/>
      <c r="C422" s="345">
        <v>119</v>
      </c>
      <c r="D422" s="348" t="s">
        <v>220</v>
      </c>
      <c r="E422" s="75" t="s">
        <v>15</v>
      </c>
      <c r="F422" s="283"/>
      <c r="G422" s="190"/>
      <c r="H422" s="191"/>
      <c r="I422" s="25"/>
      <c r="J422" s="159"/>
      <c r="K422" s="100"/>
      <c r="L422" s="15"/>
      <c r="M422" s="108"/>
      <c r="N422" s="15"/>
      <c r="O422" s="100"/>
      <c r="P422" s="15"/>
      <c r="Q422" s="100"/>
      <c r="R422" s="15"/>
      <c r="S422" s="245"/>
      <c r="T422" s="246"/>
      <c r="U422" s="107"/>
      <c r="V422" s="123"/>
      <c r="W422" s="274"/>
    </row>
    <row r="423" spans="1:23" ht="15.95" hidden="1" customHeight="1" outlineLevel="1" thickBot="1" x14ac:dyDescent="0.3">
      <c r="A423" s="380"/>
      <c r="B423" s="385"/>
      <c r="C423" s="346"/>
      <c r="D423" s="349"/>
      <c r="E423" s="37" t="s">
        <v>16</v>
      </c>
      <c r="F423" s="283">
        <v>28</v>
      </c>
      <c r="G423" s="316"/>
      <c r="H423" s="317"/>
      <c r="I423" s="318">
        <v>16</v>
      </c>
      <c r="J423" s="319">
        <v>12</v>
      </c>
      <c r="K423" s="319"/>
      <c r="L423" s="319"/>
      <c r="M423" s="320">
        <v>17</v>
      </c>
      <c r="N423" s="319"/>
      <c r="O423" s="319">
        <v>18</v>
      </c>
      <c r="P423" s="319">
        <v>8</v>
      </c>
      <c r="Q423" s="319">
        <v>13</v>
      </c>
      <c r="R423" s="319">
        <v>1</v>
      </c>
      <c r="S423" s="247">
        <v>40.6</v>
      </c>
      <c r="T423" s="248">
        <v>21.6</v>
      </c>
      <c r="U423" s="65">
        <v>25</v>
      </c>
      <c r="V423" s="124">
        <v>175</v>
      </c>
      <c r="W423" s="271">
        <v>81</v>
      </c>
    </row>
    <row r="424" spans="1:23" ht="15.95" hidden="1" customHeight="1" outlineLevel="1" thickBot="1" x14ac:dyDescent="0.3">
      <c r="A424" s="380"/>
      <c r="B424" s="385"/>
      <c r="C424" s="347"/>
      <c r="D424" s="350"/>
      <c r="E424" s="19" t="s">
        <v>17</v>
      </c>
      <c r="F424" s="19">
        <f>IF(SUM(F422:F423)=SUM(I424:J424),SUM(F422:F423))</f>
        <v>28</v>
      </c>
      <c r="G424" s="19">
        <f t="shared" ref="G424:R424" si="174">SUM(G422:G423)</f>
        <v>0</v>
      </c>
      <c r="H424" s="19">
        <f t="shared" si="174"/>
        <v>0</v>
      </c>
      <c r="I424" s="19">
        <f t="shared" si="174"/>
        <v>16</v>
      </c>
      <c r="J424" s="19">
        <f t="shared" si="174"/>
        <v>12</v>
      </c>
      <c r="K424" s="19">
        <f t="shared" si="174"/>
        <v>0</v>
      </c>
      <c r="L424" s="19">
        <f t="shared" si="174"/>
        <v>0</v>
      </c>
      <c r="M424" s="19">
        <f t="shared" si="174"/>
        <v>17</v>
      </c>
      <c r="N424" s="19">
        <f t="shared" si="174"/>
        <v>0</v>
      </c>
      <c r="O424" s="19">
        <f t="shared" si="174"/>
        <v>18</v>
      </c>
      <c r="P424" s="19">
        <f t="shared" si="174"/>
        <v>8</v>
      </c>
      <c r="Q424" s="19">
        <f t="shared" si="174"/>
        <v>13</v>
      </c>
      <c r="R424" s="19">
        <f t="shared" si="174"/>
        <v>1</v>
      </c>
      <c r="S424" s="235" t="s">
        <v>161</v>
      </c>
      <c r="T424" s="230" t="s">
        <v>161</v>
      </c>
      <c r="U424" s="19" t="s">
        <v>161</v>
      </c>
      <c r="V424" s="22" t="s">
        <v>161</v>
      </c>
      <c r="W424" s="260" t="s">
        <v>161</v>
      </c>
    </row>
    <row r="425" spans="1:23" ht="15.95" customHeight="1" collapsed="1" thickBot="1" x14ac:dyDescent="0.3">
      <c r="A425" s="380"/>
      <c r="B425" s="385"/>
      <c r="C425" s="339" t="s">
        <v>143</v>
      </c>
      <c r="D425" s="340"/>
      <c r="E425" s="49" t="s">
        <v>15</v>
      </c>
      <c r="F425" s="283">
        <f>F422+F419+F416+F413+F410+F407+F404+F401+F398+F395+F392+F389</f>
        <v>37</v>
      </c>
      <c r="G425" s="332">
        <f t="shared" ref="G425:R426" si="175">G422+G419+G416+G413+G410+G407+G404+G401+G398+G395+G392+G389</f>
        <v>0</v>
      </c>
      <c r="H425" s="332">
        <f t="shared" si="175"/>
        <v>0</v>
      </c>
      <c r="I425" s="69">
        <f t="shared" si="175"/>
        <v>27</v>
      </c>
      <c r="J425" s="70">
        <f t="shared" si="175"/>
        <v>10</v>
      </c>
      <c r="K425" s="208">
        <f t="shared" si="175"/>
        <v>0</v>
      </c>
      <c r="L425" s="208">
        <f t="shared" si="175"/>
        <v>0</v>
      </c>
      <c r="M425" s="333">
        <f t="shared" si="175"/>
        <v>15</v>
      </c>
      <c r="N425" s="334">
        <f t="shared" si="175"/>
        <v>0</v>
      </c>
      <c r="O425" s="334">
        <f t="shared" si="175"/>
        <v>24</v>
      </c>
      <c r="P425" s="334">
        <f t="shared" si="175"/>
        <v>10</v>
      </c>
      <c r="Q425" s="334">
        <f t="shared" si="175"/>
        <v>15</v>
      </c>
      <c r="R425" s="334">
        <f t="shared" si="175"/>
        <v>0</v>
      </c>
      <c r="S425" s="244">
        <f t="shared" ref="S425:W426" si="176">AVERAGE(S422,S419,S416,S413,S410,S407,S404,S401,S398,S395,S392,S389)</f>
        <v>35</v>
      </c>
      <c r="T425" s="244">
        <f t="shared" si="176"/>
        <v>17</v>
      </c>
      <c r="U425" s="335">
        <f t="shared" si="176"/>
        <v>6</v>
      </c>
      <c r="V425" s="335">
        <f t="shared" si="176"/>
        <v>16</v>
      </c>
      <c r="W425" s="336">
        <f t="shared" si="176"/>
        <v>12</v>
      </c>
    </row>
    <row r="426" spans="1:23" ht="18" customHeight="1" thickBot="1" x14ac:dyDescent="0.3">
      <c r="A426" s="380"/>
      <c r="B426" s="385"/>
      <c r="C426" s="341"/>
      <c r="D426" s="342"/>
      <c r="E426" s="49" t="s">
        <v>16</v>
      </c>
      <c r="F426" s="283">
        <f>F423+F420+F417+F414+F411+F408+F405+F402+F399+F396+F393+F390</f>
        <v>591</v>
      </c>
      <c r="G426" s="337">
        <f t="shared" si="175"/>
        <v>0</v>
      </c>
      <c r="H426" s="337">
        <f t="shared" si="175"/>
        <v>3</v>
      </c>
      <c r="I426" s="334">
        <f t="shared" si="175"/>
        <v>467</v>
      </c>
      <c r="J426" s="334">
        <f t="shared" si="175"/>
        <v>124</v>
      </c>
      <c r="K426" s="334">
        <f t="shared" si="175"/>
        <v>0</v>
      </c>
      <c r="L426" s="334">
        <f t="shared" si="175"/>
        <v>0</v>
      </c>
      <c r="M426" s="333">
        <f t="shared" si="175"/>
        <v>176</v>
      </c>
      <c r="N426" s="334">
        <f t="shared" si="175"/>
        <v>27</v>
      </c>
      <c r="O426" s="334">
        <f t="shared" si="175"/>
        <v>326</v>
      </c>
      <c r="P426" s="334">
        <f t="shared" si="175"/>
        <v>72</v>
      </c>
      <c r="Q426" s="334">
        <f t="shared" si="175"/>
        <v>128</v>
      </c>
      <c r="R426" s="334">
        <f t="shared" si="175"/>
        <v>10</v>
      </c>
      <c r="S426" s="244">
        <f t="shared" si="176"/>
        <v>35.75</v>
      </c>
      <c r="T426" s="244">
        <f t="shared" si="176"/>
        <v>14.983333333333334</v>
      </c>
      <c r="U426" s="335">
        <f t="shared" si="176"/>
        <v>21.666666666666668</v>
      </c>
      <c r="V426" s="335">
        <f t="shared" si="176"/>
        <v>178.33333333333334</v>
      </c>
      <c r="W426" s="336">
        <f t="shared" si="176"/>
        <v>85.375</v>
      </c>
    </row>
    <row r="427" spans="1:23" ht="18" customHeight="1" thickBot="1" x14ac:dyDescent="0.3">
      <c r="A427" s="381"/>
      <c r="B427" s="386"/>
      <c r="C427" s="343"/>
      <c r="D427" s="344"/>
      <c r="E427" s="115" t="s">
        <v>17</v>
      </c>
      <c r="F427" s="115">
        <f>IF(SUM(F425:F426)=SUM(I427:J427),SUM(F425:F426))</f>
        <v>628</v>
      </c>
      <c r="G427" s="137">
        <f t="shared" ref="G427:R427" si="177">SUM(G425:G426)</f>
        <v>0</v>
      </c>
      <c r="H427" s="137">
        <f t="shared" si="177"/>
        <v>3</v>
      </c>
      <c r="I427" s="137">
        <f t="shared" si="177"/>
        <v>494</v>
      </c>
      <c r="J427" s="137">
        <f t="shared" si="177"/>
        <v>134</v>
      </c>
      <c r="K427" s="137">
        <f t="shared" si="177"/>
        <v>0</v>
      </c>
      <c r="L427" s="137">
        <f t="shared" si="177"/>
        <v>0</v>
      </c>
      <c r="M427" s="137">
        <f t="shared" si="177"/>
        <v>191</v>
      </c>
      <c r="N427" s="137">
        <f t="shared" si="177"/>
        <v>27</v>
      </c>
      <c r="O427" s="137">
        <f t="shared" si="177"/>
        <v>350</v>
      </c>
      <c r="P427" s="137">
        <f t="shared" si="177"/>
        <v>82</v>
      </c>
      <c r="Q427" s="137">
        <f t="shared" si="177"/>
        <v>143</v>
      </c>
      <c r="R427" s="137">
        <f t="shared" si="177"/>
        <v>10</v>
      </c>
      <c r="S427" s="141" t="s">
        <v>162</v>
      </c>
      <c r="T427" s="141" t="s">
        <v>162</v>
      </c>
      <c r="U427" s="116" t="s">
        <v>162</v>
      </c>
      <c r="V427" s="117" t="s">
        <v>162</v>
      </c>
      <c r="W427" s="259" t="s">
        <v>162</v>
      </c>
    </row>
    <row r="428" spans="1:23" ht="18" hidden="1" customHeight="1" outlineLevel="1" thickBot="1" x14ac:dyDescent="0.3">
      <c r="A428" s="380"/>
      <c r="B428" s="383"/>
      <c r="C428" s="354">
        <v>120</v>
      </c>
      <c r="D428" s="351" t="s">
        <v>120</v>
      </c>
      <c r="E428" s="69" t="s">
        <v>15</v>
      </c>
      <c r="F428" s="283">
        <v>17</v>
      </c>
      <c r="G428" s="190">
        <v>14</v>
      </c>
      <c r="H428" s="191"/>
      <c r="I428" s="25">
        <v>11</v>
      </c>
      <c r="J428" s="159">
        <v>6</v>
      </c>
      <c r="K428" s="100"/>
      <c r="L428" s="15"/>
      <c r="M428" s="108">
        <v>8</v>
      </c>
      <c r="N428" s="15"/>
      <c r="O428" s="100">
        <v>6</v>
      </c>
      <c r="P428" s="15">
        <v>2</v>
      </c>
      <c r="Q428" s="100">
        <v>6</v>
      </c>
      <c r="R428" s="15"/>
      <c r="S428" s="245">
        <v>38</v>
      </c>
      <c r="T428" s="246">
        <v>11.9</v>
      </c>
      <c r="U428" s="107">
        <v>4</v>
      </c>
      <c r="V428" s="123">
        <v>16</v>
      </c>
      <c r="W428" s="274">
        <v>10.1</v>
      </c>
    </row>
    <row r="429" spans="1:23" ht="15.95" hidden="1" customHeight="1" outlineLevel="1" thickBot="1" x14ac:dyDescent="0.3">
      <c r="A429" s="380"/>
      <c r="B429" s="383"/>
      <c r="C429" s="346"/>
      <c r="D429" s="352"/>
      <c r="E429" s="37" t="s">
        <v>16</v>
      </c>
      <c r="F429" s="283">
        <v>91</v>
      </c>
      <c r="G429" s="179">
        <v>17</v>
      </c>
      <c r="H429" s="182"/>
      <c r="I429" s="52">
        <v>75</v>
      </c>
      <c r="J429" s="160">
        <v>16</v>
      </c>
      <c r="K429" s="62">
        <v>1</v>
      </c>
      <c r="L429" s="61"/>
      <c r="M429" s="63">
        <v>27</v>
      </c>
      <c r="N429" s="61">
        <v>4</v>
      </c>
      <c r="O429" s="62">
        <v>35</v>
      </c>
      <c r="P429" s="61">
        <v>4</v>
      </c>
      <c r="Q429" s="62">
        <v>15</v>
      </c>
      <c r="R429" s="61"/>
      <c r="S429" s="247">
        <v>35</v>
      </c>
      <c r="T429" s="248">
        <v>13.7</v>
      </c>
      <c r="U429" s="65">
        <v>15</v>
      </c>
      <c r="V429" s="124">
        <v>160</v>
      </c>
      <c r="W429" s="271">
        <v>84</v>
      </c>
    </row>
    <row r="430" spans="1:23" ht="18" hidden="1" customHeight="1" outlineLevel="1" thickBot="1" x14ac:dyDescent="0.3">
      <c r="A430" s="380"/>
      <c r="B430" s="383"/>
      <c r="C430" s="347"/>
      <c r="D430" s="353"/>
      <c r="E430" s="19" t="s">
        <v>17</v>
      </c>
      <c r="F430" s="19">
        <f>IF(SUM(F428:F429)=SUM(I430:J430),SUM(F428:F429))</f>
        <v>108</v>
      </c>
      <c r="G430" s="19">
        <f t="shared" ref="G430:R430" si="178">SUM(G428:G429)</f>
        <v>31</v>
      </c>
      <c r="H430" s="19">
        <f t="shared" si="178"/>
        <v>0</v>
      </c>
      <c r="I430" s="19">
        <f t="shared" si="178"/>
        <v>86</v>
      </c>
      <c r="J430" s="19">
        <f t="shared" si="178"/>
        <v>22</v>
      </c>
      <c r="K430" s="19">
        <f t="shared" si="178"/>
        <v>1</v>
      </c>
      <c r="L430" s="19">
        <f t="shared" si="178"/>
        <v>0</v>
      </c>
      <c r="M430" s="19">
        <f t="shared" si="178"/>
        <v>35</v>
      </c>
      <c r="N430" s="19">
        <f t="shared" si="178"/>
        <v>4</v>
      </c>
      <c r="O430" s="19">
        <f t="shared" si="178"/>
        <v>41</v>
      </c>
      <c r="P430" s="19">
        <f t="shared" si="178"/>
        <v>6</v>
      </c>
      <c r="Q430" s="19">
        <f t="shared" si="178"/>
        <v>21</v>
      </c>
      <c r="R430" s="19">
        <f t="shared" si="178"/>
        <v>0</v>
      </c>
      <c r="S430" s="235" t="s">
        <v>161</v>
      </c>
      <c r="T430" s="230" t="s">
        <v>161</v>
      </c>
      <c r="U430" s="19" t="s">
        <v>161</v>
      </c>
      <c r="V430" s="22" t="s">
        <v>161</v>
      </c>
      <c r="W430" s="260" t="s">
        <v>161</v>
      </c>
    </row>
    <row r="431" spans="1:23" ht="18" hidden="1" customHeight="1" outlineLevel="1" thickBot="1" x14ac:dyDescent="0.3">
      <c r="A431" s="380"/>
      <c r="B431" s="383"/>
      <c r="C431" s="354">
        <v>121</v>
      </c>
      <c r="D431" s="348" t="s">
        <v>189</v>
      </c>
      <c r="E431" s="14" t="s">
        <v>15</v>
      </c>
      <c r="F431" s="283"/>
      <c r="G431" s="190"/>
      <c r="H431" s="191"/>
      <c r="I431" s="25"/>
      <c r="J431" s="159"/>
      <c r="K431" s="100"/>
      <c r="L431" s="15"/>
      <c r="M431" s="108"/>
      <c r="N431" s="15"/>
      <c r="O431" s="100"/>
      <c r="P431" s="15"/>
      <c r="Q431" s="100"/>
      <c r="R431" s="15"/>
      <c r="S431" s="245"/>
      <c r="T431" s="246"/>
      <c r="U431" s="107"/>
      <c r="V431" s="123"/>
      <c r="W431" s="274"/>
    </row>
    <row r="432" spans="1:23" ht="18" hidden="1" customHeight="1" outlineLevel="1" thickBot="1" x14ac:dyDescent="0.3">
      <c r="A432" s="380"/>
      <c r="B432" s="383"/>
      <c r="C432" s="346"/>
      <c r="D432" s="349"/>
      <c r="E432" s="17" t="s">
        <v>16</v>
      </c>
      <c r="F432" s="283">
        <v>25</v>
      </c>
      <c r="G432" s="179">
        <v>12</v>
      </c>
      <c r="H432" s="182"/>
      <c r="I432" s="52">
        <v>21</v>
      </c>
      <c r="J432" s="160">
        <v>4</v>
      </c>
      <c r="K432" s="62"/>
      <c r="L432" s="61"/>
      <c r="M432" s="63">
        <v>24</v>
      </c>
      <c r="N432" s="61">
        <v>4</v>
      </c>
      <c r="O432" s="62">
        <v>24</v>
      </c>
      <c r="P432" s="61">
        <v>1</v>
      </c>
      <c r="Q432" s="62">
        <v>17</v>
      </c>
      <c r="R432" s="61">
        <v>5</v>
      </c>
      <c r="S432" s="247">
        <v>35</v>
      </c>
      <c r="T432" s="248">
        <v>16</v>
      </c>
      <c r="U432" s="65">
        <v>5</v>
      </c>
      <c r="V432" s="126">
        <v>150</v>
      </c>
      <c r="W432" s="271">
        <v>86</v>
      </c>
    </row>
    <row r="433" spans="1:23" ht="18" hidden="1" customHeight="1" outlineLevel="1" thickBot="1" x14ac:dyDescent="0.3">
      <c r="A433" s="380"/>
      <c r="B433" s="383"/>
      <c r="C433" s="347"/>
      <c r="D433" s="350"/>
      <c r="E433" s="19" t="s">
        <v>17</v>
      </c>
      <c r="F433" s="19">
        <f>IF(SUM(F431:F432)=SUM(I433:J433),SUM(F431:F432))</f>
        <v>25</v>
      </c>
      <c r="G433" s="19">
        <f t="shared" ref="G433:R433" si="179">SUM(G431:G432)</f>
        <v>12</v>
      </c>
      <c r="H433" s="19">
        <f t="shared" si="179"/>
        <v>0</v>
      </c>
      <c r="I433" s="19">
        <f t="shared" si="179"/>
        <v>21</v>
      </c>
      <c r="J433" s="19">
        <f t="shared" si="179"/>
        <v>4</v>
      </c>
      <c r="K433" s="19">
        <f t="shared" si="179"/>
        <v>0</v>
      </c>
      <c r="L433" s="19">
        <f t="shared" si="179"/>
        <v>0</v>
      </c>
      <c r="M433" s="19">
        <f t="shared" si="179"/>
        <v>24</v>
      </c>
      <c r="N433" s="19">
        <f t="shared" si="179"/>
        <v>4</v>
      </c>
      <c r="O433" s="19">
        <f t="shared" si="179"/>
        <v>24</v>
      </c>
      <c r="P433" s="19">
        <f t="shared" si="179"/>
        <v>1</v>
      </c>
      <c r="Q433" s="19">
        <f t="shared" si="179"/>
        <v>17</v>
      </c>
      <c r="R433" s="19">
        <f t="shared" si="179"/>
        <v>5</v>
      </c>
      <c r="S433" s="235" t="s">
        <v>161</v>
      </c>
      <c r="T433" s="230" t="s">
        <v>161</v>
      </c>
      <c r="U433" s="19" t="s">
        <v>161</v>
      </c>
      <c r="V433" s="22" t="s">
        <v>161</v>
      </c>
      <c r="W433" s="260" t="s">
        <v>161</v>
      </c>
    </row>
    <row r="434" spans="1:23" ht="15.95" hidden="1" customHeight="1" outlineLevel="1" thickBot="1" x14ac:dyDescent="0.3">
      <c r="A434" s="380"/>
      <c r="B434" s="383"/>
      <c r="C434" s="354">
        <v>122</v>
      </c>
      <c r="D434" s="351" t="s">
        <v>121</v>
      </c>
      <c r="E434" s="69" t="s">
        <v>15</v>
      </c>
      <c r="F434" s="283"/>
      <c r="G434" s="190"/>
      <c r="H434" s="191"/>
      <c r="I434" s="25"/>
      <c r="J434" s="159"/>
      <c r="K434" s="100"/>
      <c r="L434" s="15"/>
      <c r="M434" s="108"/>
      <c r="N434" s="15"/>
      <c r="O434" s="100"/>
      <c r="P434" s="15"/>
      <c r="Q434" s="100"/>
      <c r="R434" s="15"/>
      <c r="S434" s="245"/>
      <c r="T434" s="246"/>
      <c r="U434" s="107"/>
      <c r="V434" s="123"/>
      <c r="W434" s="274"/>
    </row>
    <row r="435" spans="1:23" ht="15.95" hidden="1" customHeight="1" outlineLevel="1" thickBot="1" x14ac:dyDescent="0.3">
      <c r="A435" s="380"/>
      <c r="B435" s="383"/>
      <c r="C435" s="346"/>
      <c r="D435" s="352"/>
      <c r="E435" s="37" t="s">
        <v>16</v>
      </c>
      <c r="F435" s="283">
        <v>10</v>
      </c>
      <c r="G435" s="179"/>
      <c r="H435" s="182"/>
      <c r="I435" s="52">
        <v>8</v>
      </c>
      <c r="J435" s="160">
        <v>2</v>
      </c>
      <c r="K435" s="62"/>
      <c r="L435" s="61"/>
      <c r="M435" s="63">
        <v>3</v>
      </c>
      <c r="N435" s="61"/>
      <c r="O435" s="62">
        <v>9</v>
      </c>
      <c r="P435" s="61">
        <v>2</v>
      </c>
      <c r="Q435" s="62"/>
      <c r="R435" s="61"/>
      <c r="S435" s="247">
        <v>34.299999999999997</v>
      </c>
      <c r="T435" s="248">
        <v>12</v>
      </c>
      <c r="U435" s="65">
        <v>25</v>
      </c>
      <c r="V435" s="124">
        <v>50</v>
      </c>
      <c r="W435" s="271">
        <v>47.5</v>
      </c>
    </row>
    <row r="436" spans="1:23" ht="15.95" hidden="1" customHeight="1" outlineLevel="1" thickBot="1" x14ac:dyDescent="0.3">
      <c r="A436" s="380"/>
      <c r="B436" s="383"/>
      <c r="C436" s="347"/>
      <c r="D436" s="353"/>
      <c r="E436" s="19" t="s">
        <v>17</v>
      </c>
      <c r="F436" s="19">
        <f>IF(SUM(F434:F435)=SUM(I436:J436),SUM(F434:F435))</f>
        <v>10</v>
      </c>
      <c r="G436" s="19">
        <f t="shared" ref="G436:R436" si="180">SUM(G434:G435)</f>
        <v>0</v>
      </c>
      <c r="H436" s="19">
        <f t="shared" si="180"/>
        <v>0</v>
      </c>
      <c r="I436" s="19">
        <f t="shared" si="180"/>
        <v>8</v>
      </c>
      <c r="J436" s="19">
        <f t="shared" si="180"/>
        <v>2</v>
      </c>
      <c r="K436" s="19">
        <f t="shared" si="180"/>
        <v>0</v>
      </c>
      <c r="L436" s="19">
        <f t="shared" si="180"/>
        <v>0</v>
      </c>
      <c r="M436" s="19">
        <f t="shared" si="180"/>
        <v>3</v>
      </c>
      <c r="N436" s="19">
        <f t="shared" si="180"/>
        <v>0</v>
      </c>
      <c r="O436" s="19">
        <f t="shared" si="180"/>
        <v>9</v>
      </c>
      <c r="P436" s="19">
        <f t="shared" si="180"/>
        <v>2</v>
      </c>
      <c r="Q436" s="19">
        <f t="shared" si="180"/>
        <v>0</v>
      </c>
      <c r="R436" s="19">
        <f t="shared" si="180"/>
        <v>0</v>
      </c>
      <c r="S436" s="235" t="s">
        <v>161</v>
      </c>
      <c r="T436" s="230" t="s">
        <v>161</v>
      </c>
      <c r="U436" s="19" t="s">
        <v>161</v>
      </c>
      <c r="V436" s="22" t="s">
        <v>161</v>
      </c>
      <c r="W436" s="260" t="s">
        <v>161</v>
      </c>
    </row>
    <row r="437" spans="1:23" ht="15.95" hidden="1" customHeight="1" outlineLevel="1" thickBot="1" x14ac:dyDescent="0.3">
      <c r="A437" s="380"/>
      <c r="B437" s="383"/>
      <c r="C437" s="354">
        <v>123</v>
      </c>
      <c r="D437" s="351" t="s">
        <v>122</v>
      </c>
      <c r="E437" s="69" t="s">
        <v>15</v>
      </c>
      <c r="F437" s="283"/>
      <c r="G437" s="190"/>
      <c r="H437" s="191"/>
      <c r="I437" s="25"/>
      <c r="J437" s="159"/>
      <c r="K437" s="100"/>
      <c r="L437" s="15"/>
      <c r="M437" s="108"/>
      <c r="N437" s="15"/>
      <c r="O437" s="100"/>
      <c r="P437" s="15"/>
      <c r="Q437" s="100"/>
      <c r="R437" s="15"/>
      <c r="S437" s="245"/>
      <c r="T437" s="246"/>
      <c r="U437" s="107"/>
      <c r="V437" s="123"/>
      <c r="W437" s="274"/>
    </row>
    <row r="438" spans="1:23" ht="15.95" hidden="1" customHeight="1" outlineLevel="1" thickBot="1" x14ac:dyDescent="0.3">
      <c r="A438" s="380"/>
      <c r="B438" s="383"/>
      <c r="C438" s="346"/>
      <c r="D438" s="352"/>
      <c r="E438" s="75" t="s">
        <v>16</v>
      </c>
      <c r="F438" s="283">
        <v>25</v>
      </c>
      <c r="G438" s="179"/>
      <c r="H438" s="182"/>
      <c r="I438" s="52">
        <v>22</v>
      </c>
      <c r="J438" s="160">
        <v>3</v>
      </c>
      <c r="K438" s="62"/>
      <c r="L438" s="61"/>
      <c r="M438" s="63">
        <v>9</v>
      </c>
      <c r="N438" s="61">
        <v>3</v>
      </c>
      <c r="O438" s="62">
        <v>18</v>
      </c>
      <c r="P438" s="61"/>
      <c r="Q438" s="62">
        <v>2</v>
      </c>
      <c r="R438" s="61"/>
      <c r="S438" s="247">
        <v>31.6</v>
      </c>
      <c r="T438" s="248">
        <v>7.9</v>
      </c>
      <c r="U438" s="65">
        <v>40</v>
      </c>
      <c r="V438" s="124">
        <v>125</v>
      </c>
      <c r="W438" s="271">
        <v>79.400000000000006</v>
      </c>
    </row>
    <row r="439" spans="1:23" ht="15.95" hidden="1" customHeight="1" outlineLevel="1" thickBot="1" x14ac:dyDescent="0.3">
      <c r="A439" s="380"/>
      <c r="B439" s="383"/>
      <c r="C439" s="347"/>
      <c r="D439" s="352"/>
      <c r="E439" s="19" t="s">
        <v>17</v>
      </c>
      <c r="F439" s="19">
        <f>IF(SUM(F437:F438)=SUM(I439:J439),SUM(F437:F438))</f>
        <v>25</v>
      </c>
      <c r="G439" s="19">
        <f t="shared" ref="G439:R439" si="181">SUM(G437:G438)</f>
        <v>0</v>
      </c>
      <c r="H439" s="19">
        <f t="shared" si="181"/>
        <v>0</v>
      </c>
      <c r="I439" s="19">
        <f t="shared" si="181"/>
        <v>22</v>
      </c>
      <c r="J439" s="19">
        <f t="shared" si="181"/>
        <v>3</v>
      </c>
      <c r="K439" s="19">
        <f t="shared" si="181"/>
        <v>0</v>
      </c>
      <c r="L439" s="19">
        <f t="shared" si="181"/>
        <v>0</v>
      </c>
      <c r="M439" s="19">
        <f t="shared" si="181"/>
        <v>9</v>
      </c>
      <c r="N439" s="19">
        <f t="shared" si="181"/>
        <v>3</v>
      </c>
      <c r="O439" s="19">
        <f t="shared" si="181"/>
        <v>18</v>
      </c>
      <c r="P439" s="19">
        <f t="shared" si="181"/>
        <v>0</v>
      </c>
      <c r="Q439" s="19">
        <f t="shared" si="181"/>
        <v>2</v>
      </c>
      <c r="R439" s="19">
        <f t="shared" si="181"/>
        <v>0</v>
      </c>
      <c r="S439" s="235" t="s">
        <v>161</v>
      </c>
      <c r="T439" s="230" t="s">
        <v>161</v>
      </c>
      <c r="U439" s="19" t="s">
        <v>161</v>
      </c>
      <c r="V439" s="22" t="s">
        <v>161</v>
      </c>
      <c r="W439" s="260" t="s">
        <v>161</v>
      </c>
    </row>
    <row r="440" spans="1:23" ht="15.95" customHeight="1" collapsed="1" thickBot="1" x14ac:dyDescent="0.3">
      <c r="A440" s="380"/>
      <c r="B440" s="385"/>
      <c r="C440" s="364" t="s">
        <v>145</v>
      </c>
      <c r="D440" s="365"/>
      <c r="E440" s="79" t="s">
        <v>15</v>
      </c>
      <c r="F440" s="283">
        <f>F437+F434+F431+F428</f>
        <v>17</v>
      </c>
      <c r="G440" s="192">
        <f t="shared" ref="G440:R441" si="182">G437+G434+G431+G428</f>
        <v>14</v>
      </c>
      <c r="H440" s="192">
        <f t="shared" si="182"/>
        <v>0</v>
      </c>
      <c r="I440" s="149">
        <f t="shared" si="182"/>
        <v>11</v>
      </c>
      <c r="J440" s="209">
        <f t="shared" si="182"/>
        <v>6</v>
      </c>
      <c r="K440" s="206">
        <f t="shared" si="182"/>
        <v>0</v>
      </c>
      <c r="L440" s="206">
        <f t="shared" si="182"/>
        <v>0</v>
      </c>
      <c r="M440" s="127">
        <f t="shared" si="182"/>
        <v>8</v>
      </c>
      <c r="N440" s="206">
        <f t="shared" si="182"/>
        <v>0</v>
      </c>
      <c r="O440" s="206">
        <f t="shared" si="182"/>
        <v>6</v>
      </c>
      <c r="P440" s="206">
        <f t="shared" si="182"/>
        <v>2</v>
      </c>
      <c r="Q440" s="206">
        <f t="shared" si="182"/>
        <v>6</v>
      </c>
      <c r="R440" s="206">
        <f t="shared" si="182"/>
        <v>0</v>
      </c>
      <c r="S440" s="244">
        <f t="shared" ref="S440:W441" si="183">AVERAGE(S437,S434,S431,S428)</f>
        <v>38</v>
      </c>
      <c r="T440" s="244">
        <f t="shared" si="183"/>
        <v>11.9</v>
      </c>
      <c r="U440" s="158">
        <f t="shared" si="183"/>
        <v>4</v>
      </c>
      <c r="V440" s="158">
        <f t="shared" si="183"/>
        <v>16</v>
      </c>
      <c r="W440" s="220">
        <f t="shared" si="183"/>
        <v>10.1</v>
      </c>
    </row>
    <row r="441" spans="1:23" ht="15.75" customHeight="1" thickBot="1" x14ac:dyDescent="0.3">
      <c r="A441" s="380"/>
      <c r="B441" s="385"/>
      <c r="C441" s="366"/>
      <c r="D441" s="367"/>
      <c r="E441" s="49" t="s">
        <v>16</v>
      </c>
      <c r="F441" s="283">
        <f>F438+F435+F432+F429</f>
        <v>151</v>
      </c>
      <c r="G441" s="218">
        <f t="shared" si="182"/>
        <v>29</v>
      </c>
      <c r="H441" s="218">
        <f t="shared" si="182"/>
        <v>0</v>
      </c>
      <c r="I441" s="206">
        <f t="shared" si="182"/>
        <v>126</v>
      </c>
      <c r="J441" s="206">
        <f t="shared" si="182"/>
        <v>25</v>
      </c>
      <c r="K441" s="206">
        <f t="shared" si="182"/>
        <v>1</v>
      </c>
      <c r="L441" s="206">
        <f t="shared" si="182"/>
        <v>0</v>
      </c>
      <c r="M441" s="127">
        <f t="shared" si="182"/>
        <v>63</v>
      </c>
      <c r="N441" s="206">
        <f t="shared" si="182"/>
        <v>11</v>
      </c>
      <c r="O441" s="206">
        <f t="shared" si="182"/>
        <v>86</v>
      </c>
      <c r="P441" s="206">
        <f t="shared" si="182"/>
        <v>7</v>
      </c>
      <c r="Q441" s="206">
        <f t="shared" si="182"/>
        <v>34</v>
      </c>
      <c r="R441" s="206">
        <f t="shared" si="182"/>
        <v>5</v>
      </c>
      <c r="S441" s="244">
        <f t="shared" si="183"/>
        <v>33.975000000000001</v>
      </c>
      <c r="T441" s="244">
        <f t="shared" si="183"/>
        <v>12.399999999999999</v>
      </c>
      <c r="U441" s="158">
        <f t="shared" si="183"/>
        <v>21.25</v>
      </c>
      <c r="V441" s="158">
        <f t="shared" si="183"/>
        <v>121.25</v>
      </c>
      <c r="W441" s="220">
        <f t="shared" si="183"/>
        <v>74.224999999999994</v>
      </c>
    </row>
    <row r="442" spans="1:23" ht="18" customHeight="1" thickBot="1" x14ac:dyDescent="0.3">
      <c r="A442" s="381"/>
      <c r="B442" s="386"/>
      <c r="C442" s="368"/>
      <c r="D442" s="369"/>
      <c r="E442" s="115" t="s">
        <v>17</v>
      </c>
      <c r="F442" s="115">
        <f>IF(SUM(F440:F441)=SUM(I442:J442),SUM(F440:F441))</f>
        <v>168</v>
      </c>
      <c r="G442" s="137">
        <f t="shared" ref="G442:R442" si="184">SUM(G440:G441)</f>
        <v>43</v>
      </c>
      <c r="H442" s="137">
        <f t="shared" si="184"/>
        <v>0</v>
      </c>
      <c r="I442" s="137">
        <f t="shared" si="184"/>
        <v>137</v>
      </c>
      <c r="J442" s="137">
        <f t="shared" si="184"/>
        <v>31</v>
      </c>
      <c r="K442" s="137">
        <f t="shared" si="184"/>
        <v>1</v>
      </c>
      <c r="L442" s="137">
        <f t="shared" si="184"/>
        <v>0</v>
      </c>
      <c r="M442" s="137">
        <f t="shared" si="184"/>
        <v>71</v>
      </c>
      <c r="N442" s="137">
        <f t="shared" si="184"/>
        <v>11</v>
      </c>
      <c r="O442" s="137">
        <f t="shared" si="184"/>
        <v>92</v>
      </c>
      <c r="P442" s="137">
        <f t="shared" si="184"/>
        <v>9</v>
      </c>
      <c r="Q442" s="137">
        <f t="shared" si="184"/>
        <v>40</v>
      </c>
      <c r="R442" s="137">
        <f t="shared" si="184"/>
        <v>5</v>
      </c>
      <c r="S442" s="141" t="s">
        <v>162</v>
      </c>
      <c r="T442" s="141" t="s">
        <v>162</v>
      </c>
      <c r="U442" s="116" t="s">
        <v>162</v>
      </c>
      <c r="V442" s="117" t="s">
        <v>162</v>
      </c>
      <c r="W442" s="259" t="s">
        <v>162</v>
      </c>
    </row>
    <row r="443" spans="1:23" ht="15.95" hidden="1" customHeight="1" outlineLevel="1" thickBot="1" x14ac:dyDescent="0.3">
      <c r="A443" s="379">
        <v>18</v>
      </c>
      <c r="B443" s="382" t="s">
        <v>96</v>
      </c>
      <c r="C443" s="345">
        <v>124</v>
      </c>
      <c r="D443" s="360" t="s">
        <v>97</v>
      </c>
      <c r="E443" s="79" t="s">
        <v>15</v>
      </c>
      <c r="F443" s="283">
        <v>38</v>
      </c>
      <c r="G443" s="190">
        <v>7</v>
      </c>
      <c r="H443" s="191">
        <v>2</v>
      </c>
      <c r="I443" s="25">
        <v>31</v>
      </c>
      <c r="J443" s="159">
        <v>7</v>
      </c>
      <c r="K443" s="100"/>
      <c r="L443" s="15"/>
      <c r="M443" s="108">
        <v>18</v>
      </c>
      <c r="N443" s="15">
        <v>5</v>
      </c>
      <c r="O443" s="100">
        <v>31</v>
      </c>
      <c r="P443" s="15">
        <v>6</v>
      </c>
      <c r="Q443" s="100">
        <v>12</v>
      </c>
      <c r="R443" s="15"/>
      <c r="S443" s="245">
        <v>40.200000000000003</v>
      </c>
      <c r="T443" s="246">
        <v>17.7</v>
      </c>
      <c r="U443" s="107">
        <v>5</v>
      </c>
      <c r="V443" s="123">
        <v>14</v>
      </c>
      <c r="W443" s="274">
        <v>12.1</v>
      </c>
    </row>
    <row r="444" spans="1:23" ht="15.95" hidden="1" customHeight="1" outlineLevel="1" thickBot="1" x14ac:dyDescent="0.3">
      <c r="A444" s="380"/>
      <c r="B444" s="383"/>
      <c r="C444" s="346"/>
      <c r="D444" s="352"/>
      <c r="E444" s="37" t="s">
        <v>16</v>
      </c>
      <c r="F444" s="283">
        <v>155</v>
      </c>
      <c r="G444" s="179"/>
      <c r="H444" s="182">
        <v>1</v>
      </c>
      <c r="I444" s="52">
        <v>134</v>
      </c>
      <c r="J444" s="160">
        <v>21</v>
      </c>
      <c r="K444" s="62"/>
      <c r="L444" s="61"/>
      <c r="M444" s="63">
        <v>34</v>
      </c>
      <c r="N444" s="61">
        <v>15</v>
      </c>
      <c r="O444" s="62">
        <v>105</v>
      </c>
      <c r="P444" s="61">
        <v>24</v>
      </c>
      <c r="Q444" s="62">
        <v>15</v>
      </c>
      <c r="R444" s="61"/>
      <c r="S444" s="247">
        <v>36.299999999999997</v>
      </c>
      <c r="T444" s="248">
        <v>15.8</v>
      </c>
      <c r="U444" s="65">
        <v>20</v>
      </c>
      <c r="V444" s="124">
        <v>150</v>
      </c>
      <c r="W444" s="271">
        <v>94.3</v>
      </c>
    </row>
    <row r="445" spans="1:23" ht="19.5" hidden="1" customHeight="1" outlineLevel="1" thickBot="1" x14ac:dyDescent="0.3">
      <c r="A445" s="380"/>
      <c r="B445" s="383"/>
      <c r="C445" s="347"/>
      <c r="D445" s="353"/>
      <c r="E445" s="19" t="s">
        <v>17</v>
      </c>
      <c r="F445" s="19">
        <f>IF(SUM(F443:F444)=SUM(I445:J445),SUM(F443:F444))</f>
        <v>193</v>
      </c>
      <c r="G445" s="19">
        <f t="shared" ref="G445:R445" si="185">SUM(G443:G444)</f>
        <v>7</v>
      </c>
      <c r="H445" s="19">
        <f t="shared" si="185"/>
        <v>3</v>
      </c>
      <c r="I445" s="19">
        <f t="shared" si="185"/>
        <v>165</v>
      </c>
      <c r="J445" s="19">
        <f t="shared" si="185"/>
        <v>28</v>
      </c>
      <c r="K445" s="19">
        <f t="shared" si="185"/>
        <v>0</v>
      </c>
      <c r="L445" s="19">
        <f t="shared" si="185"/>
        <v>0</v>
      </c>
      <c r="M445" s="19">
        <f t="shared" si="185"/>
        <v>52</v>
      </c>
      <c r="N445" s="19">
        <f t="shared" si="185"/>
        <v>20</v>
      </c>
      <c r="O445" s="19">
        <f t="shared" si="185"/>
        <v>136</v>
      </c>
      <c r="P445" s="19">
        <f t="shared" si="185"/>
        <v>30</v>
      </c>
      <c r="Q445" s="19">
        <f t="shared" si="185"/>
        <v>27</v>
      </c>
      <c r="R445" s="19">
        <f t="shared" si="185"/>
        <v>0</v>
      </c>
      <c r="S445" s="235" t="s">
        <v>161</v>
      </c>
      <c r="T445" s="230" t="s">
        <v>161</v>
      </c>
      <c r="U445" s="19" t="s">
        <v>161</v>
      </c>
      <c r="V445" s="22" t="s">
        <v>161</v>
      </c>
      <c r="W445" s="260" t="s">
        <v>161</v>
      </c>
    </row>
    <row r="446" spans="1:23" ht="15.95" hidden="1" customHeight="1" outlineLevel="1" thickBot="1" x14ac:dyDescent="0.3">
      <c r="A446" s="380"/>
      <c r="B446" s="383"/>
      <c r="C446" s="345">
        <v>125</v>
      </c>
      <c r="D446" s="351" t="s">
        <v>289</v>
      </c>
      <c r="E446" s="69" t="s">
        <v>15</v>
      </c>
      <c r="F446" s="283"/>
      <c r="G446" s="190"/>
      <c r="H446" s="191"/>
      <c r="I446" s="25"/>
      <c r="J446" s="159"/>
      <c r="K446" s="100"/>
      <c r="L446" s="15"/>
      <c r="M446" s="108"/>
      <c r="N446" s="15"/>
      <c r="O446" s="100"/>
      <c r="P446" s="15"/>
      <c r="Q446" s="100"/>
      <c r="R446" s="15"/>
      <c r="S446" s="245"/>
      <c r="T446" s="246"/>
      <c r="U446" s="107"/>
      <c r="V446" s="123"/>
      <c r="W446" s="274"/>
    </row>
    <row r="447" spans="1:23" ht="15.95" hidden="1" customHeight="1" outlineLevel="1" thickBot="1" x14ac:dyDescent="0.3">
      <c r="A447" s="380"/>
      <c r="B447" s="383"/>
      <c r="C447" s="346"/>
      <c r="D447" s="352"/>
      <c r="E447" s="37" t="s">
        <v>16</v>
      </c>
      <c r="F447" s="283">
        <v>55</v>
      </c>
      <c r="G447" s="179"/>
      <c r="H447" s="182"/>
      <c r="I447" s="52">
        <v>39</v>
      </c>
      <c r="J447" s="160">
        <v>16</v>
      </c>
      <c r="K447" s="62">
        <v>1</v>
      </c>
      <c r="L447" s="61"/>
      <c r="M447" s="63">
        <v>13</v>
      </c>
      <c r="N447" s="61">
        <v>3</v>
      </c>
      <c r="O447" s="62">
        <v>40</v>
      </c>
      <c r="P447" s="61">
        <v>13</v>
      </c>
      <c r="Q447" s="62">
        <v>8</v>
      </c>
      <c r="R447" s="61">
        <v>1</v>
      </c>
      <c r="S447" s="247">
        <v>35.6</v>
      </c>
      <c r="T447" s="248">
        <v>13.3</v>
      </c>
      <c r="U447" s="65">
        <v>5</v>
      </c>
      <c r="V447" s="126">
        <v>200</v>
      </c>
      <c r="W447" s="271">
        <v>104.2</v>
      </c>
    </row>
    <row r="448" spans="1:23" ht="15.95" hidden="1" customHeight="1" outlineLevel="1" thickBot="1" x14ac:dyDescent="0.3">
      <c r="A448" s="380"/>
      <c r="B448" s="383"/>
      <c r="C448" s="347"/>
      <c r="D448" s="353"/>
      <c r="E448" s="19" t="s">
        <v>17</v>
      </c>
      <c r="F448" s="19">
        <f>IF(SUM(F446:F447)=SUM(I448:J448),SUM(F446:F447))</f>
        <v>55</v>
      </c>
      <c r="G448" s="19">
        <f t="shared" ref="G448:R448" si="186">SUM(G446:G447)</f>
        <v>0</v>
      </c>
      <c r="H448" s="19">
        <f t="shared" si="186"/>
        <v>0</v>
      </c>
      <c r="I448" s="19">
        <f t="shared" si="186"/>
        <v>39</v>
      </c>
      <c r="J448" s="19">
        <f t="shared" si="186"/>
        <v>16</v>
      </c>
      <c r="K448" s="19">
        <f t="shared" si="186"/>
        <v>1</v>
      </c>
      <c r="L448" s="19">
        <f t="shared" si="186"/>
        <v>0</v>
      </c>
      <c r="M448" s="19">
        <f t="shared" si="186"/>
        <v>13</v>
      </c>
      <c r="N448" s="19">
        <f t="shared" si="186"/>
        <v>3</v>
      </c>
      <c r="O448" s="19">
        <f t="shared" si="186"/>
        <v>40</v>
      </c>
      <c r="P448" s="19">
        <f t="shared" si="186"/>
        <v>13</v>
      </c>
      <c r="Q448" s="19">
        <f t="shared" si="186"/>
        <v>8</v>
      </c>
      <c r="R448" s="19">
        <f t="shared" si="186"/>
        <v>1</v>
      </c>
      <c r="S448" s="235" t="s">
        <v>161</v>
      </c>
      <c r="T448" s="230" t="s">
        <v>161</v>
      </c>
      <c r="U448" s="19" t="s">
        <v>161</v>
      </c>
      <c r="V448" s="22" t="s">
        <v>161</v>
      </c>
      <c r="W448" s="260" t="s">
        <v>161</v>
      </c>
    </row>
    <row r="449" spans="1:23" ht="15.95" hidden="1" customHeight="1" outlineLevel="1" thickBot="1" x14ac:dyDescent="0.3">
      <c r="A449" s="380"/>
      <c r="B449" s="383"/>
      <c r="C449" s="345">
        <v>126</v>
      </c>
      <c r="D449" s="351" t="s">
        <v>98</v>
      </c>
      <c r="E449" s="69" t="s">
        <v>15</v>
      </c>
      <c r="F449" s="283"/>
      <c r="G449" s="190"/>
      <c r="H449" s="191"/>
      <c r="I449" s="25"/>
      <c r="J449" s="159"/>
      <c r="K449" s="100"/>
      <c r="L449" s="15"/>
      <c r="M449" s="108"/>
      <c r="N449" s="15"/>
      <c r="O449" s="100"/>
      <c r="P449" s="15"/>
      <c r="Q449" s="100"/>
      <c r="R449" s="15"/>
      <c r="S449" s="245"/>
      <c r="T449" s="246"/>
      <c r="U449" s="107"/>
      <c r="V449" s="123"/>
      <c r="W449" s="274"/>
    </row>
    <row r="450" spans="1:23" ht="15.95" hidden="1" customHeight="1" outlineLevel="1" thickBot="1" x14ac:dyDescent="0.3">
      <c r="A450" s="380"/>
      <c r="B450" s="383"/>
      <c r="C450" s="346"/>
      <c r="D450" s="352"/>
      <c r="E450" s="37" t="s">
        <v>16</v>
      </c>
      <c r="F450" s="283">
        <v>60</v>
      </c>
      <c r="G450" s="179"/>
      <c r="H450" s="182"/>
      <c r="I450" s="52">
        <v>53</v>
      </c>
      <c r="J450" s="160">
        <v>7</v>
      </c>
      <c r="K450" s="62"/>
      <c r="L450" s="61"/>
      <c r="M450" s="63">
        <v>13</v>
      </c>
      <c r="N450" s="61">
        <v>9</v>
      </c>
      <c r="O450" s="62">
        <v>25</v>
      </c>
      <c r="P450" s="61">
        <v>8</v>
      </c>
      <c r="Q450" s="62">
        <v>6</v>
      </c>
      <c r="R450" s="61"/>
      <c r="S450" s="247">
        <v>33.700000000000003</v>
      </c>
      <c r="T450" s="248">
        <v>14.3</v>
      </c>
      <c r="U450" s="65">
        <v>5</v>
      </c>
      <c r="V450" s="124">
        <v>250</v>
      </c>
      <c r="W450" s="271">
        <v>93.2</v>
      </c>
    </row>
    <row r="451" spans="1:23" ht="21" hidden="1" customHeight="1" outlineLevel="1" thickBot="1" x14ac:dyDescent="0.3">
      <c r="A451" s="380"/>
      <c r="B451" s="383"/>
      <c r="C451" s="347"/>
      <c r="D451" s="352"/>
      <c r="E451" s="19" t="s">
        <v>17</v>
      </c>
      <c r="F451" s="19">
        <f>IF(SUM(F449:F450)=SUM(I451:J451),SUM(F449:F450))</f>
        <v>60</v>
      </c>
      <c r="G451" s="19">
        <f t="shared" ref="G451:R451" si="187">SUM(G449:G450)</f>
        <v>0</v>
      </c>
      <c r="H451" s="19">
        <f t="shared" si="187"/>
        <v>0</v>
      </c>
      <c r="I451" s="19">
        <f t="shared" si="187"/>
        <v>53</v>
      </c>
      <c r="J451" s="19">
        <f t="shared" si="187"/>
        <v>7</v>
      </c>
      <c r="K451" s="19">
        <f t="shared" si="187"/>
        <v>0</v>
      </c>
      <c r="L451" s="19">
        <f t="shared" si="187"/>
        <v>0</v>
      </c>
      <c r="M451" s="19">
        <f t="shared" si="187"/>
        <v>13</v>
      </c>
      <c r="N451" s="19">
        <f t="shared" si="187"/>
        <v>9</v>
      </c>
      <c r="O451" s="19">
        <f t="shared" si="187"/>
        <v>25</v>
      </c>
      <c r="P451" s="19">
        <f t="shared" si="187"/>
        <v>8</v>
      </c>
      <c r="Q451" s="19">
        <f t="shared" si="187"/>
        <v>6</v>
      </c>
      <c r="R451" s="19">
        <f t="shared" si="187"/>
        <v>0</v>
      </c>
      <c r="S451" s="235" t="s">
        <v>161</v>
      </c>
      <c r="T451" s="230" t="s">
        <v>161</v>
      </c>
      <c r="U451" s="19" t="s">
        <v>161</v>
      </c>
      <c r="V451" s="22" t="s">
        <v>161</v>
      </c>
      <c r="W451" s="260" t="s">
        <v>161</v>
      </c>
    </row>
    <row r="452" spans="1:23" ht="15.95" hidden="1" customHeight="1" outlineLevel="1" thickBot="1" x14ac:dyDescent="0.3">
      <c r="A452" s="380"/>
      <c r="B452" s="383"/>
      <c r="C452" s="345">
        <v>127</v>
      </c>
      <c r="D452" s="348" t="s">
        <v>180</v>
      </c>
      <c r="E452" s="14" t="s">
        <v>15</v>
      </c>
      <c r="F452" s="283"/>
      <c r="G452" s="190"/>
      <c r="H452" s="191"/>
      <c r="I452" s="25"/>
      <c r="J452" s="159"/>
      <c r="K452" s="100"/>
      <c r="L452" s="15"/>
      <c r="M452" s="108"/>
      <c r="N452" s="15"/>
      <c r="O452" s="100"/>
      <c r="P452" s="15"/>
      <c r="Q452" s="100"/>
      <c r="R452" s="15"/>
      <c r="S452" s="245"/>
      <c r="T452" s="246"/>
      <c r="U452" s="107"/>
      <c r="V452" s="123"/>
      <c r="W452" s="274"/>
    </row>
    <row r="453" spans="1:23" ht="15.95" hidden="1" customHeight="1" outlineLevel="1" thickBot="1" x14ac:dyDescent="0.3">
      <c r="A453" s="380"/>
      <c r="B453" s="383"/>
      <c r="C453" s="346"/>
      <c r="D453" s="398"/>
      <c r="E453" s="17" t="s">
        <v>16</v>
      </c>
      <c r="F453" s="283">
        <v>31</v>
      </c>
      <c r="G453" s="179"/>
      <c r="H453" s="182"/>
      <c r="I453" s="52">
        <v>31</v>
      </c>
      <c r="J453" s="160"/>
      <c r="K453" s="62"/>
      <c r="L453" s="61"/>
      <c r="M453" s="63">
        <v>8</v>
      </c>
      <c r="N453" s="61">
        <v>7</v>
      </c>
      <c r="O453" s="62">
        <v>29</v>
      </c>
      <c r="P453" s="61">
        <v>4</v>
      </c>
      <c r="Q453" s="62">
        <v>3</v>
      </c>
      <c r="R453" s="61">
        <v>1</v>
      </c>
      <c r="S453" s="247">
        <v>34.6</v>
      </c>
      <c r="T453" s="248">
        <v>10.4</v>
      </c>
      <c r="U453" s="65">
        <v>10</v>
      </c>
      <c r="V453" s="124">
        <v>125</v>
      </c>
      <c r="W453" s="271">
        <v>61.6</v>
      </c>
    </row>
    <row r="454" spans="1:23" ht="15.95" hidden="1" customHeight="1" outlineLevel="1" thickBot="1" x14ac:dyDescent="0.3">
      <c r="A454" s="380"/>
      <c r="B454" s="383"/>
      <c r="C454" s="347"/>
      <c r="D454" s="399"/>
      <c r="E454" s="19" t="s">
        <v>17</v>
      </c>
      <c r="F454" s="19">
        <f>IF(SUM(F452:F453)=SUM(I454:J454),SUM(F452:F453))</f>
        <v>31</v>
      </c>
      <c r="G454" s="19">
        <f t="shared" ref="G454:R454" si="188">SUM(G452:G453)</f>
        <v>0</v>
      </c>
      <c r="H454" s="19">
        <f t="shared" si="188"/>
        <v>0</v>
      </c>
      <c r="I454" s="19">
        <f t="shared" si="188"/>
        <v>31</v>
      </c>
      <c r="J454" s="19">
        <f t="shared" si="188"/>
        <v>0</v>
      </c>
      <c r="K454" s="19">
        <f t="shared" si="188"/>
        <v>0</v>
      </c>
      <c r="L454" s="19">
        <f t="shared" si="188"/>
        <v>0</v>
      </c>
      <c r="M454" s="19">
        <f t="shared" si="188"/>
        <v>8</v>
      </c>
      <c r="N454" s="19">
        <f t="shared" si="188"/>
        <v>7</v>
      </c>
      <c r="O454" s="19">
        <f t="shared" si="188"/>
        <v>29</v>
      </c>
      <c r="P454" s="19">
        <f t="shared" si="188"/>
        <v>4</v>
      </c>
      <c r="Q454" s="19">
        <f t="shared" si="188"/>
        <v>3</v>
      </c>
      <c r="R454" s="19">
        <f t="shared" si="188"/>
        <v>1</v>
      </c>
      <c r="S454" s="235" t="s">
        <v>161</v>
      </c>
      <c r="T454" s="230" t="s">
        <v>161</v>
      </c>
      <c r="U454" s="19" t="s">
        <v>161</v>
      </c>
      <c r="V454" s="22" t="s">
        <v>161</v>
      </c>
      <c r="W454" s="260" t="s">
        <v>161</v>
      </c>
    </row>
    <row r="455" spans="1:23" ht="15.95" hidden="1" customHeight="1" outlineLevel="1" thickBot="1" x14ac:dyDescent="0.3">
      <c r="A455" s="380"/>
      <c r="B455" s="383"/>
      <c r="C455" s="345">
        <v>128</v>
      </c>
      <c r="D455" s="348" t="s">
        <v>181</v>
      </c>
      <c r="E455" s="14" t="s">
        <v>15</v>
      </c>
      <c r="F455" s="283"/>
      <c r="G455" s="190"/>
      <c r="H455" s="191"/>
      <c r="I455" s="25"/>
      <c r="J455" s="159"/>
      <c r="K455" s="100"/>
      <c r="L455" s="15"/>
      <c r="M455" s="108"/>
      <c r="N455" s="15"/>
      <c r="O455" s="100"/>
      <c r="P455" s="15"/>
      <c r="Q455" s="100"/>
      <c r="R455" s="15"/>
      <c r="S455" s="245"/>
      <c r="T455" s="246"/>
      <c r="U455" s="107"/>
      <c r="V455" s="123"/>
      <c r="W455" s="274"/>
    </row>
    <row r="456" spans="1:23" ht="15.95" hidden="1" customHeight="1" outlineLevel="1" thickBot="1" x14ac:dyDescent="0.3">
      <c r="A456" s="380"/>
      <c r="B456" s="383"/>
      <c r="C456" s="346"/>
      <c r="D456" s="398"/>
      <c r="E456" s="48" t="s">
        <v>16</v>
      </c>
      <c r="F456" s="283">
        <v>9</v>
      </c>
      <c r="G456" s="179"/>
      <c r="H456" s="182"/>
      <c r="I456" s="52">
        <v>9</v>
      </c>
      <c r="J456" s="160"/>
      <c r="K456" s="62"/>
      <c r="L456" s="61"/>
      <c r="M456" s="63">
        <v>2</v>
      </c>
      <c r="N456" s="61">
        <v>1</v>
      </c>
      <c r="O456" s="62">
        <v>7</v>
      </c>
      <c r="P456" s="61">
        <v>1</v>
      </c>
      <c r="Q456" s="62"/>
      <c r="R456" s="61"/>
      <c r="S456" s="247">
        <v>37</v>
      </c>
      <c r="T456" s="248">
        <v>15</v>
      </c>
      <c r="U456" s="65">
        <v>25</v>
      </c>
      <c r="V456" s="124">
        <v>75</v>
      </c>
      <c r="W456" s="271">
        <v>31.1</v>
      </c>
    </row>
    <row r="457" spans="1:23" ht="20.25" hidden="1" customHeight="1" outlineLevel="1" thickBot="1" x14ac:dyDescent="0.3">
      <c r="A457" s="380"/>
      <c r="B457" s="383"/>
      <c r="C457" s="347"/>
      <c r="D457" s="399"/>
      <c r="E457" s="19" t="s">
        <v>17</v>
      </c>
      <c r="F457" s="19">
        <f>IF(SUM(F455:F456)=SUM(I457:J457),SUM(F455:F456))</f>
        <v>9</v>
      </c>
      <c r="G457" s="19">
        <f t="shared" ref="G457:R457" si="189">SUM(G455:G456)</f>
        <v>0</v>
      </c>
      <c r="H457" s="19">
        <f t="shared" si="189"/>
        <v>0</v>
      </c>
      <c r="I457" s="19">
        <f t="shared" si="189"/>
        <v>9</v>
      </c>
      <c r="J457" s="19">
        <f t="shared" si="189"/>
        <v>0</v>
      </c>
      <c r="K457" s="19">
        <f t="shared" si="189"/>
        <v>0</v>
      </c>
      <c r="L457" s="19">
        <f t="shared" si="189"/>
        <v>0</v>
      </c>
      <c r="M457" s="19">
        <f t="shared" si="189"/>
        <v>2</v>
      </c>
      <c r="N457" s="19">
        <f t="shared" si="189"/>
        <v>1</v>
      </c>
      <c r="O457" s="19">
        <f t="shared" si="189"/>
        <v>7</v>
      </c>
      <c r="P457" s="19">
        <f t="shared" si="189"/>
        <v>1</v>
      </c>
      <c r="Q457" s="19">
        <f t="shared" si="189"/>
        <v>0</v>
      </c>
      <c r="R457" s="19">
        <f t="shared" si="189"/>
        <v>0</v>
      </c>
      <c r="S457" s="235" t="s">
        <v>161</v>
      </c>
      <c r="T457" s="230" t="s">
        <v>161</v>
      </c>
      <c r="U457" s="19" t="s">
        <v>161</v>
      </c>
      <c r="V457" s="22" t="s">
        <v>161</v>
      </c>
      <c r="W457" s="260" t="s">
        <v>161</v>
      </c>
    </row>
    <row r="458" spans="1:23" ht="17.25" hidden="1" customHeight="1" outlineLevel="1" thickBot="1" x14ac:dyDescent="0.3">
      <c r="A458" s="380"/>
      <c r="B458" s="383"/>
      <c r="C458" s="345">
        <v>129</v>
      </c>
      <c r="D458" s="348" t="s">
        <v>210</v>
      </c>
      <c r="E458" s="54" t="s">
        <v>15</v>
      </c>
      <c r="F458" s="283"/>
      <c r="G458" s="202"/>
      <c r="H458" s="189"/>
      <c r="I458" s="46"/>
      <c r="J458" s="306"/>
      <c r="K458" s="46"/>
      <c r="L458" s="46"/>
      <c r="M458" s="19"/>
      <c r="N458" s="46"/>
      <c r="O458" s="46"/>
      <c r="P458" s="46"/>
      <c r="Q458" s="46"/>
      <c r="R458" s="46"/>
      <c r="S458" s="264"/>
      <c r="T458" s="244"/>
      <c r="U458" s="32"/>
      <c r="V458" s="305"/>
      <c r="W458" s="260"/>
    </row>
    <row r="459" spans="1:23" ht="17.25" hidden="1" customHeight="1" outlineLevel="1" thickBot="1" x14ac:dyDescent="0.3">
      <c r="A459" s="380"/>
      <c r="B459" s="383"/>
      <c r="C459" s="346"/>
      <c r="D459" s="416"/>
      <c r="E459" s="54" t="s">
        <v>16</v>
      </c>
      <c r="F459" s="283">
        <v>10</v>
      </c>
      <c r="G459" s="202"/>
      <c r="H459" s="189"/>
      <c r="I459" s="46">
        <v>9</v>
      </c>
      <c r="J459" s="306">
        <v>1</v>
      </c>
      <c r="K459" s="46"/>
      <c r="L459" s="46"/>
      <c r="M459" s="19"/>
      <c r="N459" s="46"/>
      <c r="O459" s="46">
        <v>4</v>
      </c>
      <c r="P459" s="46"/>
      <c r="Q459" s="46"/>
      <c r="R459" s="46"/>
      <c r="S459" s="264">
        <v>36.299999999999997</v>
      </c>
      <c r="T459" s="244">
        <v>10.6</v>
      </c>
      <c r="U459" s="32">
        <v>40</v>
      </c>
      <c r="V459" s="305">
        <v>110</v>
      </c>
      <c r="W459" s="260">
        <v>75</v>
      </c>
    </row>
    <row r="460" spans="1:23" ht="15.75" hidden="1" customHeight="1" outlineLevel="1" thickBot="1" x14ac:dyDescent="0.3">
      <c r="A460" s="380"/>
      <c r="B460" s="383"/>
      <c r="C460" s="347"/>
      <c r="D460" s="417"/>
      <c r="E460" s="27" t="s">
        <v>17</v>
      </c>
      <c r="F460" s="19">
        <f>IF(SUM(F458:F459)=SUM(I460:J460),SUM(F458:F459))</f>
        <v>10</v>
      </c>
      <c r="G460" s="19">
        <f t="shared" ref="G460:R460" si="190">SUM(G458:G459)</f>
        <v>0</v>
      </c>
      <c r="H460" s="19">
        <f t="shared" si="190"/>
        <v>0</v>
      </c>
      <c r="I460" s="19">
        <f t="shared" si="190"/>
        <v>9</v>
      </c>
      <c r="J460" s="19">
        <f t="shared" si="190"/>
        <v>1</v>
      </c>
      <c r="K460" s="19">
        <f t="shared" si="190"/>
        <v>0</v>
      </c>
      <c r="L460" s="19">
        <f t="shared" si="190"/>
        <v>0</v>
      </c>
      <c r="M460" s="19">
        <f t="shared" si="190"/>
        <v>0</v>
      </c>
      <c r="N460" s="19">
        <f t="shared" si="190"/>
        <v>0</v>
      </c>
      <c r="O460" s="19">
        <f t="shared" si="190"/>
        <v>4</v>
      </c>
      <c r="P460" s="19">
        <f t="shared" si="190"/>
        <v>0</v>
      </c>
      <c r="Q460" s="19">
        <f t="shared" si="190"/>
        <v>0</v>
      </c>
      <c r="R460" s="19">
        <f t="shared" si="190"/>
        <v>0</v>
      </c>
      <c r="S460" s="235" t="s">
        <v>161</v>
      </c>
      <c r="T460" s="230" t="s">
        <v>161</v>
      </c>
      <c r="U460" s="19" t="s">
        <v>161</v>
      </c>
      <c r="V460" s="22" t="s">
        <v>161</v>
      </c>
      <c r="W460" s="260" t="s">
        <v>161</v>
      </c>
    </row>
    <row r="461" spans="1:23" ht="15.75" hidden="1" customHeight="1" outlineLevel="1" thickBot="1" x14ac:dyDescent="0.3">
      <c r="A461" s="380"/>
      <c r="B461" s="383"/>
      <c r="C461" s="345">
        <v>130</v>
      </c>
      <c r="D461" s="348" t="s">
        <v>217</v>
      </c>
      <c r="E461" s="54" t="s">
        <v>15</v>
      </c>
      <c r="F461" s="283"/>
      <c r="G461" s="202"/>
      <c r="H461" s="189"/>
      <c r="I461" s="46"/>
      <c r="J461" s="306"/>
      <c r="K461" s="46"/>
      <c r="L461" s="46"/>
      <c r="M461" s="19"/>
      <c r="N461" s="46"/>
      <c r="O461" s="46"/>
      <c r="P461" s="46"/>
      <c r="Q461" s="46"/>
      <c r="R461" s="46"/>
      <c r="S461" s="264"/>
      <c r="T461" s="244"/>
      <c r="U461" s="32"/>
      <c r="V461" s="305"/>
      <c r="W461" s="260"/>
    </row>
    <row r="462" spans="1:23" ht="15.75" hidden="1" customHeight="1" outlineLevel="1" thickBot="1" x14ac:dyDescent="0.3">
      <c r="A462" s="380"/>
      <c r="B462" s="383"/>
      <c r="C462" s="346"/>
      <c r="D462" s="416"/>
      <c r="E462" s="54" t="s">
        <v>16</v>
      </c>
      <c r="F462" s="283">
        <v>1</v>
      </c>
      <c r="G462" s="202"/>
      <c r="H462" s="189"/>
      <c r="I462" s="46">
        <v>1</v>
      </c>
      <c r="J462" s="306"/>
      <c r="K462" s="46"/>
      <c r="L462" s="46"/>
      <c r="M462" s="19"/>
      <c r="N462" s="46"/>
      <c r="O462" s="46"/>
      <c r="P462" s="46"/>
      <c r="Q462" s="46"/>
      <c r="R462" s="46"/>
      <c r="S462" s="264">
        <v>35</v>
      </c>
      <c r="T462" s="244">
        <v>10</v>
      </c>
      <c r="U462" s="32">
        <v>100</v>
      </c>
      <c r="V462" s="305">
        <v>125</v>
      </c>
      <c r="W462" s="260">
        <v>112.5</v>
      </c>
    </row>
    <row r="463" spans="1:23" ht="15.75" hidden="1" customHeight="1" outlineLevel="1" thickBot="1" x14ac:dyDescent="0.3">
      <c r="A463" s="380"/>
      <c r="B463" s="383"/>
      <c r="C463" s="347"/>
      <c r="D463" s="417"/>
      <c r="E463" s="27" t="s">
        <v>17</v>
      </c>
      <c r="F463" s="19">
        <f>IF(SUM(F461:F462)=SUM(I463:J463),SUM(F461:F462))</f>
        <v>1</v>
      </c>
      <c r="G463" s="19">
        <f t="shared" ref="G463:R463" si="191">SUM(G461:G462)</f>
        <v>0</v>
      </c>
      <c r="H463" s="19">
        <f t="shared" si="191"/>
        <v>0</v>
      </c>
      <c r="I463" s="19">
        <f t="shared" si="191"/>
        <v>1</v>
      </c>
      <c r="J463" s="19">
        <f t="shared" si="191"/>
        <v>0</v>
      </c>
      <c r="K463" s="19">
        <f t="shared" si="191"/>
        <v>0</v>
      </c>
      <c r="L463" s="19">
        <f t="shared" si="191"/>
        <v>0</v>
      </c>
      <c r="M463" s="19">
        <f t="shared" si="191"/>
        <v>0</v>
      </c>
      <c r="N463" s="19">
        <f t="shared" si="191"/>
        <v>0</v>
      </c>
      <c r="O463" s="19">
        <f t="shared" si="191"/>
        <v>0</v>
      </c>
      <c r="P463" s="19">
        <f t="shared" si="191"/>
        <v>0</v>
      </c>
      <c r="Q463" s="19">
        <f t="shared" si="191"/>
        <v>0</v>
      </c>
      <c r="R463" s="19">
        <f t="shared" si="191"/>
        <v>0</v>
      </c>
      <c r="S463" s="235" t="s">
        <v>161</v>
      </c>
      <c r="T463" s="230" t="s">
        <v>161</v>
      </c>
      <c r="U463" s="19" t="s">
        <v>161</v>
      </c>
      <c r="V463" s="22" t="s">
        <v>161</v>
      </c>
      <c r="W463" s="260" t="s">
        <v>161</v>
      </c>
    </row>
    <row r="464" spans="1:23" ht="15.75" hidden="1" customHeight="1" outlineLevel="1" thickBot="1" x14ac:dyDescent="0.3">
      <c r="A464" s="380"/>
      <c r="B464" s="383"/>
      <c r="C464" s="345">
        <v>131</v>
      </c>
      <c r="D464" s="348" t="s">
        <v>228</v>
      </c>
      <c r="E464" s="69" t="s">
        <v>15</v>
      </c>
      <c r="F464" s="283"/>
      <c r="G464" s="190"/>
      <c r="H464" s="191"/>
      <c r="I464" s="25"/>
      <c r="J464" s="159"/>
      <c r="K464" s="100"/>
      <c r="L464" s="15"/>
      <c r="M464" s="108"/>
      <c r="N464" s="15"/>
      <c r="O464" s="100"/>
      <c r="P464" s="15"/>
      <c r="Q464" s="100"/>
      <c r="R464" s="15"/>
      <c r="S464" s="245"/>
      <c r="T464" s="246"/>
      <c r="U464" s="107"/>
      <c r="V464" s="123"/>
      <c r="W464" s="274"/>
    </row>
    <row r="465" spans="1:23" ht="15.75" hidden="1" customHeight="1" outlineLevel="1" thickBot="1" x14ac:dyDescent="0.3">
      <c r="A465" s="380"/>
      <c r="B465" s="383"/>
      <c r="C465" s="346"/>
      <c r="D465" s="416"/>
      <c r="E465" s="75" t="s">
        <v>16</v>
      </c>
      <c r="F465" s="283">
        <v>1</v>
      </c>
      <c r="G465" s="179"/>
      <c r="H465" s="182"/>
      <c r="I465" s="52">
        <v>1</v>
      </c>
      <c r="J465" s="160"/>
      <c r="K465" s="62"/>
      <c r="L465" s="61"/>
      <c r="M465" s="63">
        <v>1</v>
      </c>
      <c r="N465" s="61"/>
      <c r="O465" s="62">
        <v>1</v>
      </c>
      <c r="P465" s="61"/>
      <c r="Q465" s="62"/>
      <c r="R465" s="61"/>
      <c r="S465" s="247">
        <v>39</v>
      </c>
      <c r="T465" s="248">
        <v>18</v>
      </c>
      <c r="U465" s="65">
        <v>100</v>
      </c>
      <c r="V465" s="124">
        <v>100</v>
      </c>
      <c r="W465" s="271">
        <v>100</v>
      </c>
    </row>
    <row r="466" spans="1:23" ht="15.75" hidden="1" customHeight="1" outlineLevel="1" thickBot="1" x14ac:dyDescent="0.3">
      <c r="A466" s="380"/>
      <c r="B466" s="383"/>
      <c r="C466" s="347"/>
      <c r="D466" s="417"/>
      <c r="E466" s="19" t="s">
        <v>17</v>
      </c>
      <c r="F466" s="19">
        <f>IF(SUM(F464:F465)=SUM(I466:J466),SUM(F464:F465))</f>
        <v>1</v>
      </c>
      <c r="G466" s="19">
        <f t="shared" ref="G466:R466" si="192">SUM(G464:G465)</f>
        <v>0</v>
      </c>
      <c r="H466" s="19">
        <f t="shared" si="192"/>
        <v>0</v>
      </c>
      <c r="I466" s="19">
        <f t="shared" si="192"/>
        <v>1</v>
      </c>
      <c r="J466" s="19">
        <f t="shared" si="192"/>
        <v>0</v>
      </c>
      <c r="K466" s="19">
        <f t="shared" si="192"/>
        <v>0</v>
      </c>
      <c r="L466" s="19">
        <f t="shared" si="192"/>
        <v>0</v>
      </c>
      <c r="M466" s="19">
        <f t="shared" si="192"/>
        <v>1</v>
      </c>
      <c r="N466" s="19">
        <f t="shared" si="192"/>
        <v>0</v>
      </c>
      <c r="O466" s="19">
        <f t="shared" si="192"/>
        <v>1</v>
      </c>
      <c r="P466" s="19">
        <f t="shared" si="192"/>
        <v>0</v>
      </c>
      <c r="Q466" s="19">
        <f t="shared" si="192"/>
        <v>0</v>
      </c>
      <c r="R466" s="19">
        <f t="shared" si="192"/>
        <v>0</v>
      </c>
      <c r="S466" s="235" t="s">
        <v>161</v>
      </c>
      <c r="T466" s="230" t="s">
        <v>161</v>
      </c>
      <c r="U466" s="19" t="s">
        <v>161</v>
      </c>
      <c r="V466" s="22" t="s">
        <v>161</v>
      </c>
      <c r="W466" s="260" t="s">
        <v>161</v>
      </c>
    </row>
    <row r="467" spans="1:23" ht="17.25" customHeight="1" collapsed="1" thickBot="1" x14ac:dyDescent="0.3">
      <c r="A467" s="380"/>
      <c r="B467" s="383"/>
      <c r="C467" s="341" t="s">
        <v>146</v>
      </c>
      <c r="D467" s="342"/>
      <c r="E467" s="74" t="s">
        <v>15</v>
      </c>
      <c r="F467" s="283">
        <f>F464+F461+F458+F455+F452+F449+F446+F443</f>
        <v>38</v>
      </c>
      <c r="G467" s="189">
        <f t="shared" ref="G467:R468" si="193">G464+G461+G458+G455+G452+G449+G446+G443</f>
        <v>7</v>
      </c>
      <c r="H467" s="189">
        <f t="shared" si="193"/>
        <v>2</v>
      </c>
      <c r="I467" s="49">
        <f t="shared" si="193"/>
        <v>31</v>
      </c>
      <c r="J467" s="76">
        <f t="shared" si="193"/>
        <v>7</v>
      </c>
      <c r="K467" s="150">
        <f t="shared" si="193"/>
        <v>0</v>
      </c>
      <c r="L467" s="150">
        <f t="shared" si="193"/>
        <v>0</v>
      </c>
      <c r="M467" s="38">
        <f t="shared" si="193"/>
        <v>18</v>
      </c>
      <c r="N467" s="150">
        <f t="shared" si="193"/>
        <v>5</v>
      </c>
      <c r="O467" s="150">
        <f t="shared" si="193"/>
        <v>31</v>
      </c>
      <c r="P467" s="150">
        <f t="shared" si="193"/>
        <v>6</v>
      </c>
      <c r="Q467" s="150">
        <f t="shared" si="193"/>
        <v>12</v>
      </c>
      <c r="R467" s="150">
        <f t="shared" si="193"/>
        <v>0</v>
      </c>
      <c r="S467" s="244">
        <f t="shared" ref="S467:W468" si="194">AVERAGE(S464,S461,S458,S455,S452,S449,S446,S443)</f>
        <v>40.200000000000003</v>
      </c>
      <c r="T467" s="244">
        <f t="shared" si="194"/>
        <v>17.7</v>
      </c>
      <c r="U467" s="157">
        <f t="shared" si="194"/>
        <v>5</v>
      </c>
      <c r="V467" s="157">
        <f t="shared" si="194"/>
        <v>14</v>
      </c>
      <c r="W467" s="260">
        <f t="shared" si="194"/>
        <v>12.1</v>
      </c>
    </row>
    <row r="468" spans="1:23" ht="18" customHeight="1" thickBot="1" x14ac:dyDescent="0.3">
      <c r="A468" s="380"/>
      <c r="B468" s="383"/>
      <c r="C468" s="341"/>
      <c r="D468" s="342"/>
      <c r="E468" s="49" t="s">
        <v>16</v>
      </c>
      <c r="F468" s="283">
        <f>F465+F462+F459+F456+F453+F450+F447+F444</f>
        <v>322</v>
      </c>
      <c r="G468" s="189">
        <f t="shared" si="193"/>
        <v>0</v>
      </c>
      <c r="H468" s="189">
        <f t="shared" si="193"/>
        <v>1</v>
      </c>
      <c r="I468" s="49">
        <f t="shared" si="193"/>
        <v>277</v>
      </c>
      <c r="J468" s="76">
        <f t="shared" si="193"/>
        <v>45</v>
      </c>
      <c r="K468" s="150">
        <f t="shared" si="193"/>
        <v>1</v>
      </c>
      <c r="L468" s="150">
        <f t="shared" si="193"/>
        <v>0</v>
      </c>
      <c r="M468" s="38">
        <f t="shared" si="193"/>
        <v>71</v>
      </c>
      <c r="N468" s="150">
        <f t="shared" si="193"/>
        <v>35</v>
      </c>
      <c r="O468" s="150">
        <f t="shared" si="193"/>
        <v>211</v>
      </c>
      <c r="P468" s="150">
        <f t="shared" si="193"/>
        <v>50</v>
      </c>
      <c r="Q468" s="150">
        <f t="shared" si="193"/>
        <v>32</v>
      </c>
      <c r="R468" s="150">
        <f t="shared" si="193"/>
        <v>2</v>
      </c>
      <c r="S468" s="244">
        <f t="shared" si="194"/>
        <v>35.9375</v>
      </c>
      <c r="T468" s="244">
        <f t="shared" si="194"/>
        <v>13.424999999999999</v>
      </c>
      <c r="U468" s="157">
        <f t="shared" si="194"/>
        <v>38.125</v>
      </c>
      <c r="V468" s="157">
        <f t="shared" si="194"/>
        <v>141.875</v>
      </c>
      <c r="W468" s="260">
        <f t="shared" si="194"/>
        <v>83.987499999999997</v>
      </c>
    </row>
    <row r="469" spans="1:23" ht="16.5" customHeight="1" thickBot="1" x14ac:dyDescent="0.3">
      <c r="A469" s="381"/>
      <c r="B469" s="384"/>
      <c r="C469" s="343"/>
      <c r="D469" s="344"/>
      <c r="E469" s="115" t="s">
        <v>17</v>
      </c>
      <c r="F469" s="115">
        <f>IF(SUM(F467:F468)=SUM(I469:J469),SUM(F467:F468))</f>
        <v>360</v>
      </c>
      <c r="G469" s="137">
        <f t="shared" ref="G469:R469" si="195">SUM(G467:G468)</f>
        <v>7</v>
      </c>
      <c r="H469" s="137">
        <f t="shared" si="195"/>
        <v>3</v>
      </c>
      <c r="I469" s="137">
        <f t="shared" si="195"/>
        <v>308</v>
      </c>
      <c r="J469" s="137">
        <f t="shared" si="195"/>
        <v>52</v>
      </c>
      <c r="K469" s="137">
        <f t="shared" si="195"/>
        <v>1</v>
      </c>
      <c r="L469" s="137">
        <f t="shared" si="195"/>
        <v>0</v>
      </c>
      <c r="M469" s="137">
        <f t="shared" si="195"/>
        <v>89</v>
      </c>
      <c r="N469" s="137">
        <f t="shared" si="195"/>
        <v>40</v>
      </c>
      <c r="O469" s="137">
        <f t="shared" si="195"/>
        <v>242</v>
      </c>
      <c r="P469" s="137">
        <f t="shared" si="195"/>
        <v>56</v>
      </c>
      <c r="Q469" s="137">
        <f t="shared" si="195"/>
        <v>44</v>
      </c>
      <c r="R469" s="137">
        <f t="shared" si="195"/>
        <v>2</v>
      </c>
      <c r="S469" s="141" t="s">
        <v>162</v>
      </c>
      <c r="T469" s="141" t="s">
        <v>162</v>
      </c>
      <c r="U469" s="116" t="s">
        <v>162</v>
      </c>
      <c r="V469" s="117" t="s">
        <v>162</v>
      </c>
      <c r="W469" s="259" t="s">
        <v>162</v>
      </c>
    </row>
    <row r="470" spans="1:23" ht="15.95" hidden="1" customHeight="1" outlineLevel="1" thickBot="1" x14ac:dyDescent="0.3">
      <c r="A470" s="379">
        <v>19</v>
      </c>
      <c r="B470" s="382" t="s">
        <v>99</v>
      </c>
      <c r="C470" s="345">
        <v>132</v>
      </c>
      <c r="D470" s="360" t="s">
        <v>100</v>
      </c>
      <c r="E470" s="79" t="s">
        <v>15</v>
      </c>
      <c r="F470" s="283">
        <v>18</v>
      </c>
      <c r="G470" s="190">
        <v>2</v>
      </c>
      <c r="H470" s="191"/>
      <c r="I470" s="25">
        <v>15</v>
      </c>
      <c r="J470" s="159">
        <v>3</v>
      </c>
      <c r="K470" s="100"/>
      <c r="L470" s="15"/>
      <c r="M470" s="108">
        <v>2</v>
      </c>
      <c r="N470" s="15">
        <v>1</v>
      </c>
      <c r="O470" s="100">
        <v>8</v>
      </c>
      <c r="P470" s="15">
        <v>4</v>
      </c>
      <c r="Q470" s="100">
        <v>2</v>
      </c>
      <c r="R470" s="15"/>
      <c r="S470" s="245">
        <v>38</v>
      </c>
      <c r="T470" s="246">
        <v>18</v>
      </c>
      <c r="U470" s="107">
        <v>2</v>
      </c>
      <c r="V470" s="123">
        <v>12</v>
      </c>
      <c r="W470" s="274">
        <v>8.3000000000000007</v>
      </c>
    </row>
    <row r="471" spans="1:23" ht="15.95" hidden="1" customHeight="1" outlineLevel="1" thickBot="1" x14ac:dyDescent="0.3">
      <c r="A471" s="380"/>
      <c r="B471" s="383"/>
      <c r="C471" s="346"/>
      <c r="D471" s="352"/>
      <c r="E471" s="37" t="s">
        <v>16</v>
      </c>
      <c r="F471" s="283">
        <v>38</v>
      </c>
      <c r="G471" s="179"/>
      <c r="H471" s="182"/>
      <c r="I471" s="52">
        <v>35</v>
      </c>
      <c r="J471" s="160">
        <v>3</v>
      </c>
      <c r="K471" s="62"/>
      <c r="L471" s="61"/>
      <c r="M471" s="63"/>
      <c r="N471" s="61">
        <v>2</v>
      </c>
      <c r="O471" s="62">
        <v>25</v>
      </c>
      <c r="P471" s="61">
        <v>3</v>
      </c>
      <c r="Q471" s="62"/>
      <c r="R471" s="61"/>
      <c r="S471" s="247">
        <v>39</v>
      </c>
      <c r="T471" s="248">
        <v>19</v>
      </c>
      <c r="U471" s="65">
        <v>20</v>
      </c>
      <c r="V471" s="124">
        <v>160</v>
      </c>
      <c r="W471" s="271">
        <v>88.4</v>
      </c>
    </row>
    <row r="472" spans="1:23" ht="15.95" hidden="1" customHeight="1" outlineLevel="1" thickBot="1" x14ac:dyDescent="0.3">
      <c r="A472" s="380"/>
      <c r="B472" s="383"/>
      <c r="C472" s="347"/>
      <c r="D472" s="353"/>
      <c r="E472" s="19" t="s">
        <v>17</v>
      </c>
      <c r="F472" s="19">
        <f>IF(SUM(F470:F471)=SUM(I472:J472),SUM(F470:F471))</f>
        <v>56</v>
      </c>
      <c r="G472" s="19">
        <f t="shared" ref="G472:R472" si="196">SUM(G470:G471)</f>
        <v>2</v>
      </c>
      <c r="H472" s="19">
        <f t="shared" si="196"/>
        <v>0</v>
      </c>
      <c r="I472" s="19">
        <f t="shared" si="196"/>
        <v>50</v>
      </c>
      <c r="J472" s="19">
        <f t="shared" si="196"/>
        <v>6</v>
      </c>
      <c r="K472" s="19">
        <f t="shared" si="196"/>
        <v>0</v>
      </c>
      <c r="L472" s="19">
        <f t="shared" si="196"/>
        <v>0</v>
      </c>
      <c r="M472" s="19">
        <f t="shared" si="196"/>
        <v>2</v>
      </c>
      <c r="N472" s="19">
        <f t="shared" si="196"/>
        <v>3</v>
      </c>
      <c r="O472" s="19">
        <f t="shared" si="196"/>
        <v>33</v>
      </c>
      <c r="P472" s="19">
        <f t="shared" si="196"/>
        <v>7</v>
      </c>
      <c r="Q472" s="19">
        <f t="shared" si="196"/>
        <v>2</v>
      </c>
      <c r="R472" s="19">
        <f t="shared" si="196"/>
        <v>0</v>
      </c>
      <c r="S472" s="235" t="s">
        <v>161</v>
      </c>
      <c r="T472" s="230" t="s">
        <v>161</v>
      </c>
      <c r="U472" s="19" t="s">
        <v>161</v>
      </c>
      <c r="V472" s="22" t="s">
        <v>161</v>
      </c>
      <c r="W472" s="260" t="s">
        <v>161</v>
      </c>
    </row>
    <row r="473" spans="1:23" ht="15.95" hidden="1" customHeight="1" outlineLevel="1" thickBot="1" x14ac:dyDescent="0.3">
      <c r="A473" s="380"/>
      <c r="B473" s="383"/>
      <c r="C473" s="345">
        <v>133</v>
      </c>
      <c r="D473" s="351" t="s">
        <v>101</v>
      </c>
      <c r="E473" s="69" t="s">
        <v>15</v>
      </c>
      <c r="F473" s="283"/>
      <c r="G473" s="190"/>
      <c r="H473" s="191"/>
      <c r="I473" s="25"/>
      <c r="J473" s="159"/>
      <c r="K473" s="100"/>
      <c r="L473" s="15"/>
      <c r="M473" s="108"/>
      <c r="N473" s="15"/>
      <c r="O473" s="100"/>
      <c r="P473" s="15"/>
      <c r="Q473" s="100"/>
      <c r="R473" s="15"/>
      <c r="S473" s="245"/>
      <c r="T473" s="246"/>
      <c r="U473" s="107"/>
      <c r="V473" s="123"/>
      <c r="W473" s="274"/>
    </row>
    <row r="474" spans="1:23" ht="15.95" hidden="1" customHeight="1" outlineLevel="1" thickBot="1" x14ac:dyDescent="0.3">
      <c r="A474" s="380"/>
      <c r="B474" s="383"/>
      <c r="C474" s="346"/>
      <c r="D474" s="352"/>
      <c r="E474" s="37" t="s">
        <v>16</v>
      </c>
      <c r="F474" s="283">
        <v>30</v>
      </c>
      <c r="G474" s="179"/>
      <c r="H474" s="182"/>
      <c r="I474" s="52">
        <v>18</v>
      </c>
      <c r="J474" s="160">
        <v>12</v>
      </c>
      <c r="K474" s="62"/>
      <c r="L474" s="61"/>
      <c r="M474" s="63">
        <v>12</v>
      </c>
      <c r="N474" s="61">
        <v>2</v>
      </c>
      <c r="O474" s="62">
        <v>28</v>
      </c>
      <c r="P474" s="61">
        <v>4</v>
      </c>
      <c r="Q474" s="62">
        <v>7</v>
      </c>
      <c r="R474" s="61"/>
      <c r="S474" s="247">
        <v>42</v>
      </c>
      <c r="T474" s="248">
        <v>21</v>
      </c>
      <c r="U474" s="65">
        <v>50</v>
      </c>
      <c r="V474" s="126">
        <v>200</v>
      </c>
      <c r="W474" s="271">
        <v>124</v>
      </c>
    </row>
    <row r="475" spans="1:23" ht="15.95" hidden="1" customHeight="1" outlineLevel="1" thickBot="1" x14ac:dyDescent="0.3">
      <c r="A475" s="380"/>
      <c r="B475" s="383"/>
      <c r="C475" s="347"/>
      <c r="D475" s="353"/>
      <c r="E475" s="19" t="s">
        <v>17</v>
      </c>
      <c r="F475" s="19"/>
      <c r="G475" s="19"/>
      <c r="H475" s="19"/>
      <c r="I475" s="19"/>
      <c r="J475" s="19"/>
      <c r="K475" s="19"/>
      <c r="L475" s="19"/>
      <c r="M475" s="19"/>
      <c r="N475" s="19"/>
      <c r="O475" s="19"/>
      <c r="P475" s="19"/>
      <c r="Q475" s="19"/>
      <c r="R475" s="19"/>
      <c r="S475" s="235"/>
      <c r="T475" s="230"/>
      <c r="U475" s="19"/>
      <c r="V475" s="22"/>
      <c r="W475" s="260"/>
    </row>
    <row r="476" spans="1:23" ht="15.95" hidden="1" customHeight="1" outlineLevel="1" thickBot="1" x14ac:dyDescent="0.3">
      <c r="A476" s="380"/>
      <c r="B476" s="383"/>
      <c r="C476" s="345">
        <v>134</v>
      </c>
      <c r="D476" s="351" t="s">
        <v>175</v>
      </c>
      <c r="E476" s="69" t="s">
        <v>15</v>
      </c>
      <c r="F476" s="283">
        <v>1</v>
      </c>
      <c r="G476" s="190"/>
      <c r="H476" s="191"/>
      <c r="I476" s="25">
        <v>1</v>
      </c>
      <c r="J476" s="159"/>
      <c r="K476" s="100"/>
      <c r="L476" s="15"/>
      <c r="M476" s="108">
        <v>1</v>
      </c>
      <c r="N476" s="15"/>
      <c r="O476" s="100">
        <v>1</v>
      </c>
      <c r="P476" s="15"/>
      <c r="Q476" s="100">
        <v>1</v>
      </c>
      <c r="R476" s="15"/>
      <c r="S476" s="245">
        <v>44</v>
      </c>
      <c r="T476" s="246">
        <v>19</v>
      </c>
      <c r="U476" s="107">
        <v>12</v>
      </c>
      <c r="V476" s="123">
        <v>12</v>
      </c>
      <c r="W476" s="274">
        <v>12</v>
      </c>
    </row>
    <row r="477" spans="1:23" ht="15.95" hidden="1" customHeight="1" outlineLevel="1" thickBot="1" x14ac:dyDescent="0.3">
      <c r="A477" s="380"/>
      <c r="B477" s="383"/>
      <c r="C477" s="346"/>
      <c r="D477" s="352"/>
      <c r="E477" s="37" t="s">
        <v>16</v>
      </c>
      <c r="F477" s="283">
        <v>30</v>
      </c>
      <c r="G477" s="179"/>
      <c r="H477" s="182"/>
      <c r="I477" s="52">
        <v>24</v>
      </c>
      <c r="J477" s="160">
        <v>6</v>
      </c>
      <c r="K477" s="62"/>
      <c r="L477" s="61"/>
      <c r="M477" s="63">
        <v>22</v>
      </c>
      <c r="N477" s="61">
        <v>3</v>
      </c>
      <c r="O477" s="62">
        <v>30</v>
      </c>
      <c r="P477" s="61"/>
      <c r="Q477" s="62">
        <v>11</v>
      </c>
      <c r="R477" s="61">
        <v>4</v>
      </c>
      <c r="S477" s="247">
        <v>40.4</v>
      </c>
      <c r="T477" s="248">
        <v>19.2</v>
      </c>
      <c r="U477" s="65">
        <v>5</v>
      </c>
      <c r="V477" s="124">
        <v>200</v>
      </c>
      <c r="W477" s="271">
        <v>82.4</v>
      </c>
    </row>
    <row r="478" spans="1:23" ht="15.95" hidden="1" customHeight="1" outlineLevel="1" thickBot="1" x14ac:dyDescent="0.3">
      <c r="A478" s="380"/>
      <c r="B478" s="383"/>
      <c r="C478" s="347"/>
      <c r="D478" s="353"/>
      <c r="E478" s="19" t="s">
        <v>17</v>
      </c>
      <c r="F478" s="19">
        <f>IF(SUM(F476:F477)=SUM(I478:J478),SUM(F476:F477))</f>
        <v>31</v>
      </c>
      <c r="G478" s="19">
        <f t="shared" ref="G478:R478" si="197">SUM(G476:G477)</f>
        <v>0</v>
      </c>
      <c r="H478" s="19">
        <f t="shared" si="197"/>
        <v>0</v>
      </c>
      <c r="I478" s="19">
        <f t="shared" si="197"/>
        <v>25</v>
      </c>
      <c r="J478" s="19">
        <f t="shared" si="197"/>
        <v>6</v>
      </c>
      <c r="K478" s="19">
        <f t="shared" si="197"/>
        <v>0</v>
      </c>
      <c r="L478" s="19">
        <f t="shared" si="197"/>
        <v>0</v>
      </c>
      <c r="M478" s="19">
        <f t="shared" si="197"/>
        <v>23</v>
      </c>
      <c r="N478" s="19">
        <f t="shared" si="197"/>
        <v>3</v>
      </c>
      <c r="O478" s="19">
        <f t="shared" si="197"/>
        <v>31</v>
      </c>
      <c r="P478" s="19">
        <f t="shared" si="197"/>
        <v>0</v>
      </c>
      <c r="Q478" s="19">
        <f t="shared" si="197"/>
        <v>12</v>
      </c>
      <c r="R478" s="19">
        <f t="shared" si="197"/>
        <v>4</v>
      </c>
      <c r="S478" s="235" t="s">
        <v>161</v>
      </c>
      <c r="T478" s="230" t="s">
        <v>161</v>
      </c>
      <c r="U478" s="19" t="s">
        <v>161</v>
      </c>
      <c r="V478" s="22" t="s">
        <v>161</v>
      </c>
      <c r="W478" s="260" t="s">
        <v>161</v>
      </c>
    </row>
    <row r="479" spans="1:23" ht="15.75" customHeight="1" collapsed="1" thickBot="1" x14ac:dyDescent="0.3">
      <c r="A479" s="380"/>
      <c r="B479" s="385"/>
      <c r="C479" s="392" t="s">
        <v>147</v>
      </c>
      <c r="D479" s="393"/>
      <c r="E479" s="75" t="s">
        <v>15</v>
      </c>
      <c r="F479" s="283">
        <f>F476+F473+F470</f>
        <v>19</v>
      </c>
      <c r="G479" s="189">
        <f t="shared" ref="G479:R480" si="198">G476+G473+G470</f>
        <v>2</v>
      </c>
      <c r="H479" s="189">
        <f t="shared" si="198"/>
        <v>0</v>
      </c>
      <c r="I479" s="49">
        <f t="shared" si="198"/>
        <v>16</v>
      </c>
      <c r="J479" s="76">
        <f t="shared" si="198"/>
        <v>3</v>
      </c>
      <c r="K479" s="150">
        <f t="shared" si="198"/>
        <v>0</v>
      </c>
      <c r="L479" s="150">
        <f t="shared" si="198"/>
        <v>0</v>
      </c>
      <c r="M479" s="38">
        <f t="shared" si="198"/>
        <v>3</v>
      </c>
      <c r="N479" s="305">
        <f t="shared" si="198"/>
        <v>1</v>
      </c>
      <c r="O479" s="305">
        <f t="shared" si="198"/>
        <v>9</v>
      </c>
      <c r="P479" s="305">
        <f t="shared" si="198"/>
        <v>4</v>
      </c>
      <c r="Q479" s="305">
        <f t="shared" si="198"/>
        <v>3</v>
      </c>
      <c r="R479" s="305">
        <f t="shared" si="198"/>
        <v>0</v>
      </c>
      <c r="S479" s="244">
        <f t="shared" ref="S479:W480" si="199">AVERAGE(S476,S473,S470)</f>
        <v>41</v>
      </c>
      <c r="T479" s="244">
        <f t="shared" si="199"/>
        <v>18.5</v>
      </c>
      <c r="U479" s="157">
        <f t="shared" si="199"/>
        <v>7</v>
      </c>
      <c r="V479" s="157">
        <f t="shared" si="199"/>
        <v>12</v>
      </c>
      <c r="W479" s="260">
        <f t="shared" si="199"/>
        <v>10.15</v>
      </c>
    </row>
    <row r="480" spans="1:23" ht="15.95" customHeight="1" thickBot="1" x14ac:dyDescent="0.3">
      <c r="A480" s="380"/>
      <c r="B480" s="385"/>
      <c r="C480" s="394"/>
      <c r="D480" s="395"/>
      <c r="E480" s="49" t="s">
        <v>16</v>
      </c>
      <c r="F480" s="283">
        <f>F477+F474+F471</f>
        <v>98</v>
      </c>
      <c r="G480" s="212">
        <f t="shared" si="198"/>
        <v>0</v>
      </c>
      <c r="H480" s="212">
        <f t="shared" si="198"/>
        <v>0</v>
      </c>
      <c r="I480" s="305">
        <f t="shared" si="198"/>
        <v>77</v>
      </c>
      <c r="J480" s="305">
        <f t="shared" si="198"/>
        <v>21</v>
      </c>
      <c r="K480" s="305">
        <f t="shared" si="198"/>
        <v>0</v>
      </c>
      <c r="L480" s="305">
        <f t="shared" si="198"/>
        <v>0</v>
      </c>
      <c r="M480" s="38">
        <f t="shared" si="198"/>
        <v>34</v>
      </c>
      <c r="N480" s="305">
        <f t="shared" si="198"/>
        <v>7</v>
      </c>
      <c r="O480" s="305">
        <f t="shared" si="198"/>
        <v>83</v>
      </c>
      <c r="P480" s="305">
        <f t="shared" si="198"/>
        <v>7</v>
      </c>
      <c r="Q480" s="305">
        <f t="shared" si="198"/>
        <v>18</v>
      </c>
      <c r="R480" s="305">
        <f t="shared" si="198"/>
        <v>4</v>
      </c>
      <c r="S480" s="244">
        <f t="shared" si="199"/>
        <v>40.466666666666669</v>
      </c>
      <c r="T480" s="244">
        <f t="shared" si="199"/>
        <v>19.733333333333334</v>
      </c>
      <c r="U480" s="157">
        <f t="shared" si="199"/>
        <v>25</v>
      </c>
      <c r="V480" s="157">
        <f t="shared" si="199"/>
        <v>186.66666666666666</v>
      </c>
      <c r="W480" s="260">
        <f t="shared" si="199"/>
        <v>98.266666666666666</v>
      </c>
    </row>
    <row r="481" spans="1:23" ht="18.75" customHeight="1" thickBot="1" x14ac:dyDescent="0.3">
      <c r="A481" s="381"/>
      <c r="B481" s="386"/>
      <c r="C481" s="396"/>
      <c r="D481" s="397"/>
      <c r="E481" s="115" t="s">
        <v>17</v>
      </c>
      <c r="F481" s="115">
        <f>IF(SUM(F479:F480)=SUM(I481:J481),SUM(F479:F480))</f>
        <v>117</v>
      </c>
      <c r="G481" s="137">
        <f t="shared" ref="G481:R481" si="200">SUM(G479:G480)</f>
        <v>2</v>
      </c>
      <c r="H481" s="137">
        <f t="shared" si="200"/>
        <v>0</v>
      </c>
      <c r="I481" s="137">
        <f t="shared" si="200"/>
        <v>93</v>
      </c>
      <c r="J481" s="137">
        <f t="shared" si="200"/>
        <v>24</v>
      </c>
      <c r="K481" s="137">
        <f t="shared" si="200"/>
        <v>0</v>
      </c>
      <c r="L481" s="137">
        <f t="shared" si="200"/>
        <v>0</v>
      </c>
      <c r="M481" s="137">
        <f t="shared" si="200"/>
        <v>37</v>
      </c>
      <c r="N481" s="137">
        <f t="shared" si="200"/>
        <v>8</v>
      </c>
      <c r="O481" s="137">
        <f t="shared" si="200"/>
        <v>92</v>
      </c>
      <c r="P481" s="137">
        <f t="shared" si="200"/>
        <v>11</v>
      </c>
      <c r="Q481" s="137">
        <f t="shared" si="200"/>
        <v>21</v>
      </c>
      <c r="R481" s="137">
        <f t="shared" si="200"/>
        <v>4</v>
      </c>
      <c r="S481" s="141" t="s">
        <v>162</v>
      </c>
      <c r="T481" s="141" t="s">
        <v>162</v>
      </c>
      <c r="U481" s="116" t="s">
        <v>162</v>
      </c>
      <c r="V481" s="117" t="s">
        <v>162</v>
      </c>
      <c r="W481" s="259" t="s">
        <v>162</v>
      </c>
    </row>
    <row r="482" spans="1:23" ht="15.95" hidden="1" customHeight="1" outlineLevel="1" thickBot="1" x14ac:dyDescent="0.3">
      <c r="A482" s="379">
        <v>20</v>
      </c>
      <c r="B482" s="382" t="s">
        <v>108</v>
      </c>
      <c r="C482" s="345">
        <v>135</v>
      </c>
      <c r="D482" s="360" t="s">
        <v>109</v>
      </c>
      <c r="E482" s="79" t="s">
        <v>15</v>
      </c>
      <c r="F482" s="283">
        <v>3</v>
      </c>
      <c r="G482" s="179"/>
      <c r="H482" s="182">
        <v>1</v>
      </c>
      <c r="I482" s="52">
        <v>2</v>
      </c>
      <c r="J482" s="160">
        <v>1</v>
      </c>
      <c r="K482" s="100"/>
      <c r="L482" s="15"/>
      <c r="M482" s="108"/>
      <c r="N482" s="15"/>
      <c r="O482" s="100"/>
      <c r="P482" s="15"/>
      <c r="Q482" s="100"/>
      <c r="R482" s="15"/>
      <c r="S482" s="245">
        <v>45</v>
      </c>
      <c r="T482" s="246">
        <v>24</v>
      </c>
      <c r="U482" s="107">
        <v>16</v>
      </c>
      <c r="V482" s="123">
        <v>18</v>
      </c>
      <c r="W482" s="274">
        <v>17</v>
      </c>
    </row>
    <row r="483" spans="1:23" ht="15.95" hidden="1" customHeight="1" outlineLevel="1" thickBot="1" x14ac:dyDescent="0.3">
      <c r="A483" s="380"/>
      <c r="B483" s="383"/>
      <c r="C483" s="346"/>
      <c r="D483" s="352"/>
      <c r="E483" s="37" t="s">
        <v>16</v>
      </c>
      <c r="F483" s="283">
        <v>155</v>
      </c>
      <c r="G483" s="179"/>
      <c r="H483" s="182">
        <v>12</v>
      </c>
      <c r="I483" s="52">
        <v>138</v>
      </c>
      <c r="J483" s="160">
        <v>17</v>
      </c>
      <c r="K483" s="62"/>
      <c r="L483" s="61"/>
      <c r="M483" s="63">
        <v>4</v>
      </c>
      <c r="N483" s="15">
        <v>16</v>
      </c>
      <c r="O483" s="61">
        <v>48</v>
      </c>
      <c r="P483" s="62">
        <v>6</v>
      </c>
      <c r="Q483" s="61">
        <v>1</v>
      </c>
      <c r="R483" s="62"/>
      <c r="S483" s="234">
        <v>36</v>
      </c>
      <c r="T483" s="247">
        <v>17</v>
      </c>
      <c r="U483" s="64">
        <v>20</v>
      </c>
      <c r="V483" s="65">
        <v>200</v>
      </c>
      <c r="W483" s="275">
        <v>83</v>
      </c>
    </row>
    <row r="484" spans="1:23" ht="15.95" hidden="1" customHeight="1" outlineLevel="1" thickBot="1" x14ac:dyDescent="0.3">
      <c r="A484" s="380"/>
      <c r="B484" s="383"/>
      <c r="C484" s="347"/>
      <c r="D484" s="353"/>
      <c r="E484" s="19" t="s">
        <v>17</v>
      </c>
      <c r="F484" s="19">
        <f>IF(SUM(F482:F483)=SUM(I484:J484),SUM(F482:F483))</f>
        <v>158</v>
      </c>
      <c r="G484" s="19">
        <f t="shared" ref="G484:R484" si="201">SUM(G482:G483)</f>
        <v>0</v>
      </c>
      <c r="H484" s="19">
        <f t="shared" si="201"/>
        <v>13</v>
      </c>
      <c r="I484" s="19">
        <f t="shared" si="201"/>
        <v>140</v>
      </c>
      <c r="J484" s="19">
        <f t="shared" si="201"/>
        <v>18</v>
      </c>
      <c r="K484" s="19">
        <f t="shared" si="201"/>
        <v>0</v>
      </c>
      <c r="L484" s="19">
        <f t="shared" si="201"/>
        <v>0</v>
      </c>
      <c r="M484" s="19">
        <f t="shared" si="201"/>
        <v>4</v>
      </c>
      <c r="N484" s="19">
        <f t="shared" si="201"/>
        <v>16</v>
      </c>
      <c r="O484" s="19">
        <f t="shared" si="201"/>
        <v>48</v>
      </c>
      <c r="P484" s="19">
        <f t="shared" si="201"/>
        <v>6</v>
      </c>
      <c r="Q484" s="19">
        <f t="shared" si="201"/>
        <v>1</v>
      </c>
      <c r="R484" s="19">
        <f t="shared" si="201"/>
        <v>0</v>
      </c>
      <c r="S484" s="235" t="s">
        <v>161</v>
      </c>
      <c r="T484" s="230" t="s">
        <v>161</v>
      </c>
      <c r="U484" s="19" t="s">
        <v>161</v>
      </c>
      <c r="V484" s="22" t="s">
        <v>161</v>
      </c>
      <c r="W484" s="260" t="s">
        <v>161</v>
      </c>
    </row>
    <row r="485" spans="1:23" ht="15.95" hidden="1" customHeight="1" outlineLevel="1" thickBot="1" x14ac:dyDescent="0.3">
      <c r="A485" s="380"/>
      <c r="B485" s="383"/>
      <c r="C485" s="345">
        <v>136</v>
      </c>
      <c r="D485" s="351" t="s">
        <v>110</v>
      </c>
      <c r="E485" s="69" t="s">
        <v>15</v>
      </c>
      <c r="F485" s="283">
        <v>4</v>
      </c>
      <c r="G485" s="190"/>
      <c r="H485" s="191">
        <v>1</v>
      </c>
      <c r="I485" s="25">
        <v>3</v>
      </c>
      <c r="J485" s="159">
        <v>1</v>
      </c>
      <c r="K485" s="100"/>
      <c r="L485" s="15"/>
      <c r="M485" s="108">
        <v>2</v>
      </c>
      <c r="N485" s="15"/>
      <c r="O485" s="100">
        <v>4</v>
      </c>
      <c r="P485" s="15"/>
      <c r="Q485" s="100">
        <v>2</v>
      </c>
      <c r="R485" s="15"/>
      <c r="S485" s="245">
        <v>36</v>
      </c>
      <c r="T485" s="246">
        <v>18</v>
      </c>
      <c r="U485" s="107">
        <v>14</v>
      </c>
      <c r="V485" s="123">
        <v>16</v>
      </c>
      <c r="W485" s="274">
        <v>15</v>
      </c>
    </row>
    <row r="486" spans="1:23" ht="15.95" hidden="1" customHeight="1" outlineLevel="1" thickBot="1" x14ac:dyDescent="0.3">
      <c r="A486" s="380"/>
      <c r="B486" s="383"/>
      <c r="C486" s="346"/>
      <c r="D486" s="352"/>
      <c r="E486" s="37" t="s">
        <v>16</v>
      </c>
      <c r="F486" s="283">
        <v>78</v>
      </c>
      <c r="G486" s="179"/>
      <c r="H486" s="182">
        <v>7</v>
      </c>
      <c r="I486" s="52">
        <v>54</v>
      </c>
      <c r="J486" s="160">
        <v>24</v>
      </c>
      <c r="K486" s="62"/>
      <c r="L486" s="61"/>
      <c r="M486" s="63">
        <v>52</v>
      </c>
      <c r="N486" s="61">
        <v>8</v>
      </c>
      <c r="O486" s="62">
        <v>71</v>
      </c>
      <c r="P486" s="61"/>
      <c r="Q486" s="62">
        <v>30</v>
      </c>
      <c r="R486" s="61"/>
      <c r="S486" s="247">
        <v>36</v>
      </c>
      <c r="T486" s="248">
        <v>18</v>
      </c>
      <c r="U486" s="65">
        <v>35</v>
      </c>
      <c r="V486" s="126">
        <v>160</v>
      </c>
      <c r="W486" s="271">
        <v>96</v>
      </c>
    </row>
    <row r="487" spans="1:23" ht="19.5" hidden="1" customHeight="1" outlineLevel="1" thickBot="1" x14ac:dyDescent="0.3">
      <c r="A487" s="380"/>
      <c r="B487" s="383"/>
      <c r="C487" s="347"/>
      <c r="D487" s="353"/>
      <c r="E487" s="19" t="s">
        <v>17</v>
      </c>
      <c r="F487" s="19">
        <f>IF(SUM(F485:F486)=SUM(I487:J487),SUM(F485:F486))</f>
        <v>82</v>
      </c>
      <c r="G487" s="19">
        <f t="shared" ref="G487:R487" si="202">SUM(G485:G486)</f>
        <v>0</v>
      </c>
      <c r="H487" s="19">
        <f t="shared" si="202"/>
        <v>8</v>
      </c>
      <c r="I487" s="19">
        <f t="shared" si="202"/>
        <v>57</v>
      </c>
      <c r="J487" s="19">
        <f t="shared" si="202"/>
        <v>25</v>
      </c>
      <c r="K487" s="19">
        <f t="shared" si="202"/>
        <v>0</v>
      </c>
      <c r="L487" s="19">
        <f t="shared" si="202"/>
        <v>0</v>
      </c>
      <c r="M487" s="19">
        <f t="shared" si="202"/>
        <v>54</v>
      </c>
      <c r="N487" s="19">
        <f t="shared" si="202"/>
        <v>8</v>
      </c>
      <c r="O487" s="19">
        <f t="shared" si="202"/>
        <v>75</v>
      </c>
      <c r="P487" s="19">
        <f t="shared" si="202"/>
        <v>0</v>
      </c>
      <c r="Q487" s="19">
        <f t="shared" si="202"/>
        <v>32</v>
      </c>
      <c r="R487" s="19">
        <f t="shared" si="202"/>
        <v>0</v>
      </c>
      <c r="S487" s="235" t="s">
        <v>161</v>
      </c>
      <c r="T487" s="230" t="s">
        <v>161</v>
      </c>
      <c r="U487" s="19" t="s">
        <v>161</v>
      </c>
      <c r="V487" s="22" t="s">
        <v>161</v>
      </c>
      <c r="W487" s="260" t="s">
        <v>161</v>
      </c>
    </row>
    <row r="488" spans="1:23" ht="15.95" hidden="1" customHeight="1" outlineLevel="1" thickBot="1" x14ac:dyDescent="0.3">
      <c r="A488" s="380"/>
      <c r="B488" s="383"/>
      <c r="C488" s="345">
        <v>137</v>
      </c>
      <c r="D488" s="351" t="s">
        <v>160</v>
      </c>
      <c r="E488" s="69" t="s">
        <v>15</v>
      </c>
      <c r="F488" s="283"/>
      <c r="G488" s="190"/>
      <c r="H488" s="191"/>
      <c r="I488" s="25"/>
      <c r="J488" s="159"/>
      <c r="K488" s="100"/>
      <c r="L488" s="15"/>
      <c r="M488" s="108"/>
      <c r="N488" s="15"/>
      <c r="O488" s="100"/>
      <c r="P488" s="15"/>
      <c r="Q488" s="100"/>
      <c r="R488" s="15"/>
      <c r="S488" s="245"/>
      <c r="T488" s="246"/>
      <c r="U488" s="107"/>
      <c r="V488" s="123"/>
      <c r="W488" s="274"/>
    </row>
    <row r="489" spans="1:23" ht="15.95" hidden="1" customHeight="1" outlineLevel="1" thickBot="1" x14ac:dyDescent="0.3">
      <c r="A489" s="380"/>
      <c r="B489" s="383"/>
      <c r="C489" s="346"/>
      <c r="D489" s="352"/>
      <c r="E489" s="37" t="s">
        <v>16</v>
      </c>
      <c r="F489" s="283">
        <v>8</v>
      </c>
      <c r="G489" s="179"/>
      <c r="H489" s="182"/>
      <c r="I489" s="52">
        <v>7</v>
      </c>
      <c r="J489" s="160">
        <v>1</v>
      </c>
      <c r="K489" s="62"/>
      <c r="L489" s="61"/>
      <c r="M489" s="63">
        <v>5</v>
      </c>
      <c r="N489" s="61"/>
      <c r="O489" s="62">
        <v>8</v>
      </c>
      <c r="P489" s="61">
        <v>1</v>
      </c>
      <c r="Q489" s="62">
        <v>3</v>
      </c>
      <c r="R489" s="61"/>
      <c r="S489" s="247">
        <v>44</v>
      </c>
      <c r="T489" s="248">
        <v>23</v>
      </c>
      <c r="U489" s="65">
        <v>15</v>
      </c>
      <c r="V489" s="124">
        <v>55</v>
      </c>
      <c r="W489" s="271">
        <v>31</v>
      </c>
    </row>
    <row r="490" spans="1:23" ht="15.95" hidden="1" customHeight="1" outlineLevel="1" thickBot="1" x14ac:dyDescent="0.3">
      <c r="A490" s="380"/>
      <c r="B490" s="383"/>
      <c r="C490" s="347"/>
      <c r="D490" s="353"/>
      <c r="E490" s="19" t="s">
        <v>17</v>
      </c>
      <c r="F490" s="19">
        <f>IF(SUM(F488:F489)=SUM(I490:J490),SUM(F488:F489))</f>
        <v>8</v>
      </c>
      <c r="G490" s="19">
        <f t="shared" ref="G490:R490" si="203">SUM(G488:G489)</f>
        <v>0</v>
      </c>
      <c r="H490" s="19">
        <f t="shared" si="203"/>
        <v>0</v>
      </c>
      <c r="I490" s="19">
        <f t="shared" si="203"/>
        <v>7</v>
      </c>
      <c r="J490" s="19">
        <f t="shared" si="203"/>
        <v>1</v>
      </c>
      <c r="K490" s="19">
        <f t="shared" si="203"/>
        <v>0</v>
      </c>
      <c r="L490" s="19">
        <f t="shared" si="203"/>
        <v>0</v>
      </c>
      <c r="M490" s="19">
        <f t="shared" si="203"/>
        <v>5</v>
      </c>
      <c r="N490" s="19">
        <f t="shared" si="203"/>
        <v>0</v>
      </c>
      <c r="O490" s="19">
        <f t="shared" si="203"/>
        <v>8</v>
      </c>
      <c r="P490" s="19">
        <f t="shared" si="203"/>
        <v>1</v>
      </c>
      <c r="Q490" s="19">
        <f t="shared" si="203"/>
        <v>3</v>
      </c>
      <c r="R490" s="19">
        <f t="shared" si="203"/>
        <v>0</v>
      </c>
      <c r="S490" s="235" t="s">
        <v>161</v>
      </c>
      <c r="T490" s="230" t="s">
        <v>161</v>
      </c>
      <c r="U490" s="19" t="s">
        <v>161</v>
      </c>
      <c r="V490" s="22" t="s">
        <v>161</v>
      </c>
      <c r="W490" s="260" t="s">
        <v>161</v>
      </c>
    </row>
    <row r="491" spans="1:23" ht="15.95" hidden="1" customHeight="1" outlineLevel="1" thickBot="1" x14ac:dyDescent="0.3">
      <c r="A491" s="380"/>
      <c r="B491" s="383"/>
      <c r="C491" s="345">
        <v>138</v>
      </c>
      <c r="D491" s="351" t="s">
        <v>214</v>
      </c>
      <c r="E491" s="75" t="s">
        <v>15</v>
      </c>
      <c r="F491" s="283"/>
      <c r="G491" s="190"/>
      <c r="H491" s="191"/>
      <c r="I491" s="25"/>
      <c r="J491" s="159"/>
      <c r="K491" s="100"/>
      <c r="L491" s="15"/>
      <c r="M491" s="108"/>
      <c r="N491" s="15"/>
      <c r="O491" s="100"/>
      <c r="P491" s="15"/>
      <c r="Q491" s="100"/>
      <c r="R491" s="15"/>
      <c r="S491" s="245"/>
      <c r="T491" s="246"/>
      <c r="U491" s="107"/>
      <c r="V491" s="123"/>
      <c r="W491" s="274"/>
    </row>
    <row r="492" spans="1:23" ht="15.95" hidden="1" customHeight="1" outlineLevel="1" thickBot="1" x14ac:dyDescent="0.3">
      <c r="A492" s="380"/>
      <c r="B492" s="383"/>
      <c r="C492" s="346"/>
      <c r="D492" s="352"/>
      <c r="E492" s="36" t="s">
        <v>16</v>
      </c>
      <c r="F492" s="283">
        <v>3</v>
      </c>
      <c r="G492" s="179"/>
      <c r="H492" s="182"/>
      <c r="I492" s="52">
        <v>3</v>
      </c>
      <c r="J492" s="160"/>
      <c r="K492" s="62"/>
      <c r="L492" s="61"/>
      <c r="M492" s="63">
        <v>2</v>
      </c>
      <c r="N492" s="61"/>
      <c r="O492" s="62">
        <v>2</v>
      </c>
      <c r="P492" s="61">
        <v>3</v>
      </c>
      <c r="Q492" s="62">
        <v>2</v>
      </c>
      <c r="R492" s="61"/>
      <c r="S492" s="247">
        <v>38</v>
      </c>
      <c r="T492" s="248">
        <v>19</v>
      </c>
      <c r="U492" s="65">
        <v>110</v>
      </c>
      <c r="V492" s="124">
        <v>125</v>
      </c>
      <c r="W492" s="271">
        <v>117</v>
      </c>
    </row>
    <row r="493" spans="1:23" ht="15.95" hidden="1" customHeight="1" outlineLevel="1" thickBot="1" x14ac:dyDescent="0.3">
      <c r="A493" s="380"/>
      <c r="B493" s="383"/>
      <c r="C493" s="347"/>
      <c r="D493" s="352"/>
      <c r="E493" s="41" t="s">
        <v>17</v>
      </c>
      <c r="F493" s="19">
        <f>IF(SUM(F491:F492)=SUM(I493:J493),SUM(F491:F492))</f>
        <v>3</v>
      </c>
      <c r="G493" s="19">
        <f t="shared" ref="G493:R493" si="204">SUM(G491:G492)</f>
        <v>0</v>
      </c>
      <c r="H493" s="19">
        <f t="shared" si="204"/>
        <v>0</v>
      </c>
      <c r="I493" s="19">
        <f t="shared" si="204"/>
        <v>3</v>
      </c>
      <c r="J493" s="19">
        <f t="shared" si="204"/>
        <v>0</v>
      </c>
      <c r="K493" s="19">
        <f t="shared" si="204"/>
        <v>0</v>
      </c>
      <c r="L493" s="19">
        <f t="shared" si="204"/>
        <v>0</v>
      </c>
      <c r="M493" s="19">
        <f t="shared" si="204"/>
        <v>2</v>
      </c>
      <c r="N493" s="19">
        <f t="shared" si="204"/>
        <v>0</v>
      </c>
      <c r="O493" s="19">
        <f t="shared" si="204"/>
        <v>2</v>
      </c>
      <c r="P493" s="19">
        <f t="shared" si="204"/>
        <v>3</v>
      </c>
      <c r="Q493" s="19">
        <f t="shared" si="204"/>
        <v>2</v>
      </c>
      <c r="R493" s="19">
        <f t="shared" si="204"/>
        <v>0</v>
      </c>
      <c r="S493" s="235" t="s">
        <v>161</v>
      </c>
      <c r="T493" s="230" t="s">
        <v>161</v>
      </c>
      <c r="U493" s="19" t="s">
        <v>161</v>
      </c>
      <c r="V493" s="22" t="s">
        <v>161</v>
      </c>
      <c r="W493" s="260" t="s">
        <v>161</v>
      </c>
    </row>
    <row r="494" spans="1:23" ht="15.95" hidden="1" customHeight="1" outlineLevel="1" thickBot="1" x14ac:dyDescent="0.3">
      <c r="A494" s="380"/>
      <c r="B494" s="385"/>
      <c r="C494" s="345">
        <v>139</v>
      </c>
      <c r="D494" s="351" t="s">
        <v>213</v>
      </c>
      <c r="E494" s="69" t="s">
        <v>15</v>
      </c>
      <c r="F494" s="283"/>
      <c r="G494" s="190"/>
      <c r="H494" s="191"/>
      <c r="I494" s="25"/>
      <c r="J494" s="159"/>
      <c r="K494" s="100"/>
      <c r="L494" s="15"/>
      <c r="M494" s="108"/>
      <c r="N494" s="15"/>
      <c r="O494" s="100"/>
      <c r="P494" s="15"/>
      <c r="Q494" s="100"/>
      <c r="R494" s="15"/>
      <c r="S494" s="245"/>
      <c r="T494" s="246"/>
      <c r="U494" s="107"/>
      <c r="V494" s="123"/>
      <c r="W494" s="274"/>
    </row>
    <row r="495" spans="1:23" ht="15.95" hidden="1" customHeight="1" outlineLevel="1" thickBot="1" x14ac:dyDescent="0.3">
      <c r="A495" s="380"/>
      <c r="B495" s="385"/>
      <c r="C495" s="346"/>
      <c r="D495" s="352"/>
      <c r="E495" s="37" t="s">
        <v>16</v>
      </c>
      <c r="F495" s="283">
        <v>1</v>
      </c>
      <c r="G495" s="179"/>
      <c r="H495" s="182"/>
      <c r="I495" s="52">
        <v>1</v>
      </c>
      <c r="J495" s="160"/>
      <c r="K495" s="62"/>
      <c r="L495" s="61"/>
      <c r="M495" s="63"/>
      <c r="N495" s="61"/>
      <c r="O495" s="62">
        <v>1</v>
      </c>
      <c r="P495" s="61">
        <v>1</v>
      </c>
      <c r="Q495" s="62"/>
      <c r="R495" s="61"/>
      <c r="S495" s="247">
        <v>44</v>
      </c>
      <c r="T495" s="248">
        <v>18</v>
      </c>
      <c r="U495" s="65">
        <v>50</v>
      </c>
      <c r="V495" s="124">
        <v>50</v>
      </c>
      <c r="W495" s="271">
        <v>50</v>
      </c>
    </row>
    <row r="496" spans="1:23" ht="15.95" hidden="1" customHeight="1" outlineLevel="1" thickBot="1" x14ac:dyDescent="0.3">
      <c r="A496" s="380"/>
      <c r="B496" s="385"/>
      <c r="C496" s="347"/>
      <c r="D496" s="352"/>
      <c r="E496" s="19" t="s">
        <v>17</v>
      </c>
      <c r="F496" s="19">
        <f>IF(SUM(F494:F495)=SUM(I496:J496),SUM(F494:F495))</f>
        <v>1</v>
      </c>
      <c r="G496" s="19">
        <f t="shared" ref="G496:R496" si="205">SUM(G494:G495)</f>
        <v>0</v>
      </c>
      <c r="H496" s="19">
        <f t="shared" si="205"/>
        <v>0</v>
      </c>
      <c r="I496" s="19">
        <f t="shared" si="205"/>
        <v>1</v>
      </c>
      <c r="J496" s="19">
        <f t="shared" si="205"/>
        <v>0</v>
      </c>
      <c r="K496" s="19">
        <f t="shared" si="205"/>
        <v>0</v>
      </c>
      <c r="L496" s="19">
        <f t="shared" si="205"/>
        <v>0</v>
      </c>
      <c r="M496" s="19">
        <f t="shared" si="205"/>
        <v>0</v>
      </c>
      <c r="N496" s="19">
        <f t="shared" si="205"/>
        <v>0</v>
      </c>
      <c r="O496" s="19">
        <f t="shared" si="205"/>
        <v>1</v>
      </c>
      <c r="P496" s="19">
        <f t="shared" si="205"/>
        <v>1</v>
      </c>
      <c r="Q496" s="19">
        <f t="shared" si="205"/>
        <v>0</v>
      </c>
      <c r="R496" s="19">
        <f t="shared" si="205"/>
        <v>0</v>
      </c>
      <c r="S496" s="235" t="s">
        <v>161</v>
      </c>
      <c r="T496" s="230" t="s">
        <v>161</v>
      </c>
      <c r="U496" s="19" t="s">
        <v>161</v>
      </c>
      <c r="V496" s="22" t="s">
        <v>161</v>
      </c>
      <c r="W496" s="260" t="s">
        <v>161</v>
      </c>
    </row>
    <row r="497" spans="1:23" ht="15.95" hidden="1" customHeight="1" outlineLevel="1" thickBot="1" x14ac:dyDescent="0.3">
      <c r="A497" s="380"/>
      <c r="B497" s="385"/>
      <c r="C497" s="345">
        <v>140</v>
      </c>
      <c r="D497" s="351" t="s">
        <v>182</v>
      </c>
      <c r="E497" s="69" t="s">
        <v>15</v>
      </c>
      <c r="F497" s="283"/>
      <c r="G497" s="190"/>
      <c r="H497" s="191"/>
      <c r="I497" s="25"/>
      <c r="J497" s="159"/>
      <c r="K497" s="100"/>
      <c r="L497" s="15"/>
      <c r="M497" s="108"/>
      <c r="N497" s="15"/>
      <c r="O497" s="100"/>
      <c r="P497" s="15"/>
      <c r="Q497" s="100"/>
      <c r="R497" s="15"/>
      <c r="S497" s="245"/>
      <c r="T497" s="246"/>
      <c r="U497" s="107"/>
      <c r="V497" s="123"/>
      <c r="W497" s="274"/>
    </row>
    <row r="498" spans="1:23" ht="15.95" hidden="1" customHeight="1" outlineLevel="1" thickBot="1" x14ac:dyDescent="0.3">
      <c r="A498" s="380"/>
      <c r="B498" s="385"/>
      <c r="C498" s="346"/>
      <c r="D498" s="352"/>
      <c r="E498" s="37" t="s">
        <v>16</v>
      </c>
      <c r="F498" s="283">
        <v>10</v>
      </c>
      <c r="G498" s="179"/>
      <c r="H498" s="182"/>
      <c r="I498" s="52">
        <v>10</v>
      </c>
      <c r="J498" s="160"/>
      <c r="K498" s="62"/>
      <c r="L498" s="61"/>
      <c r="M498" s="63">
        <v>5</v>
      </c>
      <c r="N498" s="61">
        <v>1</v>
      </c>
      <c r="O498" s="62">
        <v>9</v>
      </c>
      <c r="P498" s="61">
        <v>1</v>
      </c>
      <c r="Q498" s="62">
        <v>4</v>
      </c>
      <c r="R498" s="61"/>
      <c r="S498" s="247">
        <v>37</v>
      </c>
      <c r="T498" s="248">
        <v>17</v>
      </c>
      <c r="U498" s="65">
        <v>20</v>
      </c>
      <c r="V498" s="124">
        <v>105</v>
      </c>
      <c r="W498" s="271">
        <v>70</v>
      </c>
    </row>
    <row r="499" spans="1:23" ht="15.95" hidden="1" customHeight="1" outlineLevel="1" thickBot="1" x14ac:dyDescent="0.3">
      <c r="A499" s="380"/>
      <c r="B499" s="385"/>
      <c r="C499" s="347"/>
      <c r="D499" s="352"/>
      <c r="E499" s="19" t="s">
        <v>17</v>
      </c>
      <c r="F499" s="19">
        <f>IF(SUM(F497:F498)=SUM(I499:J499),SUM(F497:F498))</f>
        <v>10</v>
      </c>
      <c r="G499" s="19">
        <f t="shared" ref="G499:R499" si="206">SUM(G497:G498)</f>
        <v>0</v>
      </c>
      <c r="H499" s="19">
        <f t="shared" si="206"/>
        <v>0</v>
      </c>
      <c r="I499" s="19">
        <f t="shared" si="206"/>
        <v>10</v>
      </c>
      <c r="J499" s="19">
        <f t="shared" si="206"/>
        <v>0</v>
      </c>
      <c r="K499" s="19">
        <f t="shared" si="206"/>
        <v>0</v>
      </c>
      <c r="L499" s="19">
        <f t="shared" si="206"/>
        <v>0</v>
      </c>
      <c r="M499" s="19">
        <f t="shared" si="206"/>
        <v>5</v>
      </c>
      <c r="N499" s="19">
        <f t="shared" si="206"/>
        <v>1</v>
      </c>
      <c r="O499" s="19">
        <f t="shared" si="206"/>
        <v>9</v>
      </c>
      <c r="P499" s="19">
        <f t="shared" si="206"/>
        <v>1</v>
      </c>
      <c r="Q499" s="19">
        <f t="shared" si="206"/>
        <v>4</v>
      </c>
      <c r="R499" s="19">
        <f t="shared" si="206"/>
        <v>0</v>
      </c>
      <c r="S499" s="235" t="s">
        <v>161</v>
      </c>
      <c r="T499" s="230" t="s">
        <v>161</v>
      </c>
      <c r="U499" s="19" t="s">
        <v>161</v>
      </c>
      <c r="V499" s="22" t="s">
        <v>161</v>
      </c>
      <c r="W499" s="260" t="s">
        <v>161</v>
      </c>
    </row>
    <row r="500" spans="1:23" ht="15.95" hidden="1" customHeight="1" outlineLevel="1" thickBot="1" x14ac:dyDescent="0.3">
      <c r="A500" s="380"/>
      <c r="B500" s="385"/>
      <c r="C500" s="345">
        <v>141</v>
      </c>
      <c r="D500" s="348" t="s">
        <v>183</v>
      </c>
      <c r="E500" s="69" t="s">
        <v>15</v>
      </c>
      <c r="F500" s="283"/>
      <c r="G500" s="190"/>
      <c r="H500" s="191"/>
      <c r="I500" s="25"/>
      <c r="J500" s="159"/>
      <c r="K500" s="100"/>
      <c r="L500" s="15"/>
      <c r="M500" s="108"/>
      <c r="N500" s="15"/>
      <c r="O500" s="100"/>
      <c r="P500" s="15"/>
      <c r="Q500" s="100"/>
      <c r="R500" s="15"/>
      <c r="S500" s="245"/>
      <c r="T500" s="246"/>
      <c r="U500" s="107"/>
      <c r="V500" s="123"/>
      <c r="W500" s="274"/>
    </row>
    <row r="501" spans="1:23" ht="15.95" hidden="1" customHeight="1" outlineLevel="1" thickBot="1" x14ac:dyDescent="0.3">
      <c r="A501" s="380"/>
      <c r="B501" s="385"/>
      <c r="C501" s="346"/>
      <c r="D501" s="349"/>
      <c r="E501" s="75" t="s">
        <v>16</v>
      </c>
      <c r="F501" s="283">
        <v>19</v>
      </c>
      <c r="G501" s="179"/>
      <c r="H501" s="182"/>
      <c r="I501" s="52">
        <v>18</v>
      </c>
      <c r="J501" s="160">
        <v>1</v>
      </c>
      <c r="K501" s="62"/>
      <c r="L501" s="61"/>
      <c r="M501" s="63">
        <v>10</v>
      </c>
      <c r="N501" s="61">
        <v>1</v>
      </c>
      <c r="O501" s="62">
        <v>7</v>
      </c>
      <c r="P501" s="61">
        <v>2</v>
      </c>
      <c r="Q501" s="62">
        <v>5</v>
      </c>
      <c r="R501" s="61"/>
      <c r="S501" s="247">
        <v>37</v>
      </c>
      <c r="T501" s="248">
        <v>16</v>
      </c>
      <c r="U501" s="65">
        <v>40</v>
      </c>
      <c r="V501" s="126">
        <v>85</v>
      </c>
      <c r="W501" s="271">
        <v>68</v>
      </c>
    </row>
    <row r="502" spans="1:23" ht="15.95" hidden="1" customHeight="1" outlineLevel="1" thickBot="1" x14ac:dyDescent="0.3">
      <c r="A502" s="380"/>
      <c r="B502" s="385"/>
      <c r="C502" s="347"/>
      <c r="D502" s="350"/>
      <c r="E502" s="19" t="s">
        <v>17</v>
      </c>
      <c r="F502" s="19">
        <f>IF(SUM(F500:F501)=SUM(I502:J502),SUM(F500:F501))</f>
        <v>19</v>
      </c>
      <c r="G502" s="19">
        <f t="shared" ref="G502:R502" si="207">SUM(G500:G501)</f>
        <v>0</v>
      </c>
      <c r="H502" s="19">
        <f t="shared" si="207"/>
        <v>0</v>
      </c>
      <c r="I502" s="19">
        <f t="shared" si="207"/>
        <v>18</v>
      </c>
      <c r="J502" s="19">
        <f t="shared" si="207"/>
        <v>1</v>
      </c>
      <c r="K502" s="19">
        <f t="shared" si="207"/>
        <v>0</v>
      </c>
      <c r="L502" s="19">
        <f t="shared" si="207"/>
        <v>0</v>
      </c>
      <c r="M502" s="19">
        <f t="shared" si="207"/>
        <v>10</v>
      </c>
      <c r="N502" s="19">
        <f t="shared" si="207"/>
        <v>1</v>
      </c>
      <c r="O502" s="19">
        <f t="shared" si="207"/>
        <v>7</v>
      </c>
      <c r="P502" s="19">
        <f t="shared" si="207"/>
        <v>2</v>
      </c>
      <c r="Q502" s="19">
        <f t="shared" si="207"/>
        <v>5</v>
      </c>
      <c r="R502" s="19">
        <f t="shared" si="207"/>
        <v>0</v>
      </c>
      <c r="S502" s="235" t="s">
        <v>161</v>
      </c>
      <c r="T502" s="230" t="s">
        <v>161</v>
      </c>
      <c r="U502" s="19" t="s">
        <v>161</v>
      </c>
      <c r="V502" s="22" t="s">
        <v>161</v>
      </c>
      <c r="W502" s="260" t="s">
        <v>161</v>
      </c>
    </row>
    <row r="503" spans="1:23" ht="15.95" hidden="1" customHeight="1" outlineLevel="1" thickBot="1" x14ac:dyDescent="0.3">
      <c r="A503" s="380"/>
      <c r="B503" s="385"/>
      <c r="C503" s="345">
        <v>142</v>
      </c>
      <c r="D503" s="351" t="s">
        <v>221</v>
      </c>
      <c r="E503" s="69" t="s">
        <v>15</v>
      </c>
      <c r="F503" s="283"/>
      <c r="G503" s="190"/>
      <c r="H503" s="191"/>
      <c r="I503" s="25"/>
      <c r="J503" s="159"/>
      <c r="K503" s="100"/>
      <c r="L503" s="15"/>
      <c r="M503" s="108"/>
      <c r="N503" s="15"/>
      <c r="O503" s="100"/>
      <c r="P503" s="15"/>
      <c r="Q503" s="100"/>
      <c r="R503" s="15"/>
      <c r="S503" s="245"/>
      <c r="T503" s="246"/>
      <c r="U503" s="107"/>
      <c r="V503" s="123"/>
      <c r="W503" s="274"/>
    </row>
    <row r="504" spans="1:23" ht="15.95" hidden="1" customHeight="1" outlineLevel="1" thickBot="1" x14ac:dyDescent="0.3">
      <c r="A504" s="380"/>
      <c r="B504" s="385"/>
      <c r="C504" s="346"/>
      <c r="D504" s="352"/>
      <c r="E504" s="75" t="s">
        <v>16</v>
      </c>
      <c r="F504" s="283">
        <v>9</v>
      </c>
      <c r="G504" s="179"/>
      <c r="H504" s="182"/>
      <c r="I504" s="52">
        <v>8</v>
      </c>
      <c r="J504" s="160">
        <v>1</v>
      </c>
      <c r="K504" s="62"/>
      <c r="L504" s="61"/>
      <c r="M504" s="63"/>
      <c r="N504" s="61"/>
      <c r="O504" s="62"/>
      <c r="P504" s="61"/>
      <c r="Q504" s="62"/>
      <c r="R504" s="61"/>
      <c r="S504" s="247">
        <v>37</v>
      </c>
      <c r="T504" s="248">
        <v>20</v>
      </c>
      <c r="U504" s="65">
        <v>10</v>
      </c>
      <c r="V504" s="124">
        <v>110</v>
      </c>
      <c r="W504" s="271">
        <v>55</v>
      </c>
    </row>
    <row r="505" spans="1:23" ht="15.95" hidden="1" customHeight="1" outlineLevel="1" thickBot="1" x14ac:dyDescent="0.3">
      <c r="A505" s="380"/>
      <c r="B505" s="385"/>
      <c r="C505" s="347"/>
      <c r="D505" s="352"/>
      <c r="E505" s="19" t="s">
        <v>17</v>
      </c>
      <c r="F505" s="19">
        <f>IF(SUM(F503:F504)=SUM(I505:J505),SUM(F503:F504))</f>
        <v>9</v>
      </c>
      <c r="G505" s="19">
        <f t="shared" ref="G505:R505" si="208">SUM(G503:G504)</f>
        <v>0</v>
      </c>
      <c r="H505" s="19">
        <f t="shared" si="208"/>
        <v>0</v>
      </c>
      <c r="I505" s="19">
        <f t="shared" si="208"/>
        <v>8</v>
      </c>
      <c r="J505" s="19">
        <f t="shared" si="208"/>
        <v>1</v>
      </c>
      <c r="K505" s="19">
        <f t="shared" si="208"/>
        <v>0</v>
      </c>
      <c r="L505" s="19">
        <f t="shared" si="208"/>
        <v>0</v>
      </c>
      <c r="M505" s="19">
        <f t="shared" si="208"/>
        <v>0</v>
      </c>
      <c r="N505" s="19">
        <f t="shared" si="208"/>
        <v>0</v>
      </c>
      <c r="O505" s="19">
        <f t="shared" si="208"/>
        <v>0</v>
      </c>
      <c r="P505" s="19">
        <f t="shared" si="208"/>
        <v>0</v>
      </c>
      <c r="Q505" s="19">
        <f t="shared" si="208"/>
        <v>0</v>
      </c>
      <c r="R505" s="19">
        <f t="shared" si="208"/>
        <v>0</v>
      </c>
      <c r="S505" s="235" t="s">
        <v>161</v>
      </c>
      <c r="T505" s="230" t="s">
        <v>161</v>
      </c>
      <c r="U505" s="19" t="s">
        <v>161</v>
      </c>
      <c r="V505" s="22" t="s">
        <v>161</v>
      </c>
      <c r="W505" s="260" t="s">
        <v>161</v>
      </c>
    </row>
    <row r="506" spans="1:23" ht="15.95" hidden="1" customHeight="1" outlineLevel="1" thickBot="1" x14ac:dyDescent="0.3">
      <c r="A506" s="380"/>
      <c r="B506" s="385"/>
      <c r="C506" s="345">
        <v>143</v>
      </c>
      <c r="D506" s="348" t="s">
        <v>240</v>
      </c>
      <c r="E506" s="69" t="s">
        <v>15</v>
      </c>
      <c r="F506" s="283">
        <v>1</v>
      </c>
      <c r="G506" s="190"/>
      <c r="H506" s="191">
        <v>1</v>
      </c>
      <c r="I506" s="25">
        <v>1</v>
      </c>
      <c r="J506" s="159"/>
      <c r="K506" s="100"/>
      <c r="L506" s="15"/>
      <c r="M506" s="108"/>
      <c r="N506" s="15"/>
      <c r="O506" s="100"/>
      <c r="P506" s="15"/>
      <c r="Q506" s="100"/>
      <c r="R506" s="15"/>
      <c r="S506" s="245">
        <v>46</v>
      </c>
      <c r="T506" s="246">
        <v>29</v>
      </c>
      <c r="U506" s="107">
        <v>20</v>
      </c>
      <c r="V506" s="123">
        <v>20</v>
      </c>
      <c r="W506" s="274">
        <v>20</v>
      </c>
    </row>
    <row r="507" spans="1:23" ht="15.95" hidden="1" customHeight="1" outlineLevel="1" thickBot="1" x14ac:dyDescent="0.3">
      <c r="A507" s="380"/>
      <c r="B507" s="385"/>
      <c r="C507" s="346"/>
      <c r="D507" s="416"/>
      <c r="E507" s="75" t="s">
        <v>16</v>
      </c>
      <c r="F507" s="283">
        <v>7</v>
      </c>
      <c r="G507" s="179"/>
      <c r="H507" s="182"/>
      <c r="I507" s="52">
        <v>5</v>
      </c>
      <c r="J507" s="160">
        <v>2</v>
      </c>
      <c r="K507" s="62"/>
      <c r="L507" s="61"/>
      <c r="M507" s="63">
        <v>1</v>
      </c>
      <c r="N507" s="61"/>
      <c r="O507" s="62">
        <v>1</v>
      </c>
      <c r="P507" s="61"/>
      <c r="Q507" s="62">
        <v>1</v>
      </c>
      <c r="R507" s="61"/>
      <c r="S507" s="247">
        <v>35</v>
      </c>
      <c r="T507" s="248">
        <v>18</v>
      </c>
      <c r="U507" s="65">
        <v>25</v>
      </c>
      <c r="V507" s="124">
        <v>15</v>
      </c>
      <c r="W507" s="271">
        <v>80</v>
      </c>
    </row>
    <row r="508" spans="1:23" ht="15.95" hidden="1" customHeight="1" outlineLevel="1" thickBot="1" x14ac:dyDescent="0.3">
      <c r="A508" s="380"/>
      <c r="B508" s="385"/>
      <c r="C508" s="347"/>
      <c r="D508" s="417"/>
      <c r="E508" s="19" t="s">
        <v>17</v>
      </c>
      <c r="F508" s="19">
        <f>IF(SUM(F506:F507)=SUM(I508:J508),SUM(F506:F507))</f>
        <v>8</v>
      </c>
      <c r="G508" s="19">
        <f t="shared" ref="G508:R508" si="209">SUM(G506:G507)</f>
        <v>0</v>
      </c>
      <c r="H508" s="19">
        <f t="shared" si="209"/>
        <v>1</v>
      </c>
      <c r="I508" s="19">
        <f t="shared" si="209"/>
        <v>6</v>
      </c>
      <c r="J508" s="19">
        <f t="shared" si="209"/>
        <v>2</v>
      </c>
      <c r="K508" s="19">
        <f t="shared" si="209"/>
        <v>0</v>
      </c>
      <c r="L508" s="19">
        <f t="shared" si="209"/>
        <v>0</v>
      </c>
      <c r="M508" s="19">
        <f t="shared" si="209"/>
        <v>1</v>
      </c>
      <c r="N508" s="19">
        <f t="shared" si="209"/>
        <v>0</v>
      </c>
      <c r="O508" s="19">
        <f t="shared" si="209"/>
        <v>1</v>
      </c>
      <c r="P508" s="19">
        <f t="shared" si="209"/>
        <v>0</v>
      </c>
      <c r="Q508" s="19">
        <f t="shared" si="209"/>
        <v>1</v>
      </c>
      <c r="R508" s="19">
        <f t="shared" si="209"/>
        <v>0</v>
      </c>
      <c r="S508" s="235" t="s">
        <v>161</v>
      </c>
      <c r="T508" s="230" t="s">
        <v>161</v>
      </c>
      <c r="U508" s="19" t="s">
        <v>161</v>
      </c>
      <c r="V508" s="22" t="s">
        <v>161</v>
      </c>
      <c r="W508" s="260" t="s">
        <v>161</v>
      </c>
    </row>
    <row r="509" spans="1:23" ht="15.95" hidden="1" customHeight="1" outlineLevel="1" thickBot="1" x14ac:dyDescent="0.3">
      <c r="A509" s="380"/>
      <c r="B509" s="385"/>
      <c r="C509" s="345">
        <v>144</v>
      </c>
      <c r="D509" s="351" t="s">
        <v>222</v>
      </c>
      <c r="E509" s="69" t="s">
        <v>15</v>
      </c>
      <c r="F509" s="283"/>
      <c r="G509" s="190"/>
      <c r="H509" s="191"/>
      <c r="I509" s="25"/>
      <c r="J509" s="159"/>
      <c r="K509" s="100"/>
      <c r="L509" s="15"/>
      <c r="M509" s="108"/>
      <c r="N509" s="15"/>
      <c r="O509" s="100"/>
      <c r="P509" s="15"/>
      <c r="Q509" s="100"/>
      <c r="R509" s="15"/>
      <c r="S509" s="245"/>
      <c r="T509" s="246"/>
      <c r="U509" s="107"/>
      <c r="V509" s="123"/>
      <c r="W509" s="274"/>
    </row>
    <row r="510" spans="1:23" ht="15.95" hidden="1" customHeight="1" outlineLevel="1" thickBot="1" x14ac:dyDescent="0.3">
      <c r="A510" s="380"/>
      <c r="B510" s="385"/>
      <c r="C510" s="346"/>
      <c r="D510" s="352"/>
      <c r="E510" s="75" t="s">
        <v>16</v>
      </c>
      <c r="F510" s="283">
        <v>5</v>
      </c>
      <c r="G510" s="179"/>
      <c r="H510" s="182"/>
      <c r="I510" s="52">
        <v>3</v>
      </c>
      <c r="J510" s="160">
        <v>2</v>
      </c>
      <c r="K510" s="62"/>
      <c r="L510" s="61"/>
      <c r="M510" s="63">
        <v>2</v>
      </c>
      <c r="N510" s="61"/>
      <c r="O510" s="62"/>
      <c r="P510" s="61"/>
      <c r="Q510" s="62"/>
      <c r="R510" s="61"/>
      <c r="S510" s="247">
        <v>37</v>
      </c>
      <c r="T510" s="248">
        <v>19</v>
      </c>
      <c r="U510" s="65">
        <v>15</v>
      </c>
      <c r="V510" s="124">
        <v>100</v>
      </c>
      <c r="W510" s="271">
        <v>67</v>
      </c>
    </row>
    <row r="511" spans="1:23" ht="15.95" hidden="1" customHeight="1" outlineLevel="1" thickBot="1" x14ac:dyDescent="0.3">
      <c r="A511" s="380"/>
      <c r="B511" s="385"/>
      <c r="C511" s="347"/>
      <c r="D511" s="352"/>
      <c r="E511" s="19" t="s">
        <v>17</v>
      </c>
      <c r="F511" s="19">
        <f>IF(SUM(F509:F510)=SUM(I511:J511),SUM(F509:F510))</f>
        <v>5</v>
      </c>
      <c r="G511" s="19">
        <f t="shared" ref="G511:R511" si="210">SUM(G509:G510)</f>
        <v>0</v>
      </c>
      <c r="H511" s="19">
        <f t="shared" si="210"/>
        <v>0</v>
      </c>
      <c r="I511" s="19">
        <f t="shared" si="210"/>
        <v>3</v>
      </c>
      <c r="J511" s="19">
        <f t="shared" si="210"/>
        <v>2</v>
      </c>
      <c r="K511" s="19">
        <f t="shared" si="210"/>
        <v>0</v>
      </c>
      <c r="L511" s="19">
        <f t="shared" si="210"/>
        <v>0</v>
      </c>
      <c r="M511" s="19">
        <f t="shared" si="210"/>
        <v>2</v>
      </c>
      <c r="N511" s="19">
        <f t="shared" si="210"/>
        <v>0</v>
      </c>
      <c r="O511" s="19">
        <f t="shared" si="210"/>
        <v>0</v>
      </c>
      <c r="P511" s="19">
        <f t="shared" si="210"/>
        <v>0</v>
      </c>
      <c r="Q511" s="19">
        <f t="shared" si="210"/>
        <v>0</v>
      </c>
      <c r="R511" s="19">
        <f t="shared" si="210"/>
        <v>0</v>
      </c>
      <c r="S511" s="235" t="s">
        <v>161</v>
      </c>
      <c r="T511" s="230" t="s">
        <v>161</v>
      </c>
      <c r="U511" s="19" t="s">
        <v>161</v>
      </c>
      <c r="V511" s="22" t="s">
        <v>161</v>
      </c>
      <c r="W511" s="260" t="s">
        <v>161</v>
      </c>
    </row>
    <row r="512" spans="1:23" ht="15.95" customHeight="1" collapsed="1" thickBot="1" x14ac:dyDescent="0.3">
      <c r="A512" s="380"/>
      <c r="B512" s="385"/>
      <c r="C512" s="364" t="s">
        <v>148</v>
      </c>
      <c r="D512" s="365"/>
      <c r="E512" s="75" t="s">
        <v>15</v>
      </c>
      <c r="F512" s="283">
        <f>F509+F506+F503+F500+F497+F494+F491+F488+F485+F482</f>
        <v>8</v>
      </c>
      <c r="G512" s="189">
        <f t="shared" ref="G512:R513" si="211">G509+G506+G503+G500+G497+G494+G491+G488+G485+G482</f>
        <v>0</v>
      </c>
      <c r="H512" s="189">
        <f t="shared" si="211"/>
        <v>3</v>
      </c>
      <c r="I512" s="305">
        <f t="shared" si="211"/>
        <v>6</v>
      </c>
      <c r="J512" s="305">
        <f t="shared" si="211"/>
        <v>2</v>
      </c>
      <c r="K512" s="305">
        <f t="shared" si="211"/>
        <v>0</v>
      </c>
      <c r="L512" s="305">
        <f t="shared" si="211"/>
        <v>0</v>
      </c>
      <c r="M512" s="38">
        <f t="shared" si="211"/>
        <v>2</v>
      </c>
      <c r="N512" s="305">
        <f t="shared" si="211"/>
        <v>0</v>
      </c>
      <c r="O512" s="305">
        <f t="shared" si="211"/>
        <v>4</v>
      </c>
      <c r="P512" s="305">
        <f t="shared" si="211"/>
        <v>0</v>
      </c>
      <c r="Q512" s="305">
        <f t="shared" si="211"/>
        <v>2</v>
      </c>
      <c r="R512" s="305">
        <f t="shared" si="211"/>
        <v>0</v>
      </c>
      <c r="S512" s="244">
        <f t="shared" ref="S512:W513" si="212">AVERAGE(S509,S506,S503,S500,S497,S494,S491,S488,S485,S482)</f>
        <v>42.333333333333336</v>
      </c>
      <c r="T512" s="244">
        <f t="shared" si="212"/>
        <v>23.666666666666668</v>
      </c>
      <c r="U512" s="157">
        <f t="shared" si="212"/>
        <v>16.666666666666668</v>
      </c>
      <c r="V512" s="150">
        <f t="shared" si="212"/>
        <v>18</v>
      </c>
      <c r="W512" s="260">
        <f t="shared" si="212"/>
        <v>17.333333333333332</v>
      </c>
    </row>
    <row r="513" spans="1:23" ht="16.5" customHeight="1" thickBot="1" x14ac:dyDescent="0.3">
      <c r="A513" s="380"/>
      <c r="B513" s="385"/>
      <c r="C513" s="366"/>
      <c r="D513" s="367"/>
      <c r="E513" s="49" t="s">
        <v>16</v>
      </c>
      <c r="F513" s="283">
        <f>F510+F507+F504+F501+F498+F495+F492+F489+F486+F483</f>
        <v>295</v>
      </c>
      <c r="G513" s="212">
        <f t="shared" si="211"/>
        <v>0</v>
      </c>
      <c r="H513" s="212">
        <f t="shared" si="211"/>
        <v>19</v>
      </c>
      <c r="I513" s="305">
        <f t="shared" si="211"/>
        <v>247</v>
      </c>
      <c r="J513" s="305">
        <f t="shared" si="211"/>
        <v>48</v>
      </c>
      <c r="K513" s="305">
        <f t="shared" si="211"/>
        <v>0</v>
      </c>
      <c r="L513" s="305">
        <f t="shared" si="211"/>
        <v>0</v>
      </c>
      <c r="M513" s="38">
        <f t="shared" si="211"/>
        <v>81</v>
      </c>
      <c r="N513" s="305">
        <f t="shared" si="211"/>
        <v>26</v>
      </c>
      <c r="O513" s="305">
        <f t="shared" si="211"/>
        <v>147</v>
      </c>
      <c r="P513" s="305">
        <f t="shared" si="211"/>
        <v>14</v>
      </c>
      <c r="Q513" s="305">
        <f t="shared" si="211"/>
        <v>46</v>
      </c>
      <c r="R513" s="305">
        <f t="shared" si="211"/>
        <v>0</v>
      </c>
      <c r="S513" s="244">
        <f t="shared" si="212"/>
        <v>38.1</v>
      </c>
      <c r="T513" s="244">
        <f t="shared" si="212"/>
        <v>18.5</v>
      </c>
      <c r="U513" s="157">
        <f t="shared" si="212"/>
        <v>34</v>
      </c>
      <c r="V513" s="157">
        <f t="shared" si="212"/>
        <v>100.5</v>
      </c>
      <c r="W513" s="260">
        <f t="shared" si="212"/>
        <v>71.7</v>
      </c>
    </row>
    <row r="514" spans="1:23" ht="18.75" customHeight="1" thickBot="1" x14ac:dyDescent="0.3">
      <c r="A514" s="381"/>
      <c r="B514" s="386"/>
      <c r="C514" s="368"/>
      <c r="D514" s="369"/>
      <c r="E514" s="115" t="s">
        <v>17</v>
      </c>
      <c r="F514" s="115">
        <f>IF(SUM(F512:F513)=SUM(I514:J514),SUM(F512:F513))</f>
        <v>303</v>
      </c>
      <c r="G514" s="137">
        <f t="shared" ref="G514:R514" si="213">SUM(G512:G513)</f>
        <v>0</v>
      </c>
      <c r="H514" s="137">
        <f t="shared" si="213"/>
        <v>22</v>
      </c>
      <c r="I514" s="137">
        <f t="shared" si="213"/>
        <v>253</v>
      </c>
      <c r="J514" s="137">
        <f t="shared" si="213"/>
        <v>50</v>
      </c>
      <c r="K514" s="137">
        <f t="shared" si="213"/>
        <v>0</v>
      </c>
      <c r="L514" s="137">
        <f t="shared" si="213"/>
        <v>0</v>
      </c>
      <c r="M514" s="137">
        <f t="shared" si="213"/>
        <v>83</v>
      </c>
      <c r="N514" s="137">
        <f t="shared" si="213"/>
        <v>26</v>
      </c>
      <c r="O514" s="137">
        <f t="shared" si="213"/>
        <v>151</v>
      </c>
      <c r="P514" s="137">
        <f t="shared" si="213"/>
        <v>14</v>
      </c>
      <c r="Q514" s="137">
        <f t="shared" si="213"/>
        <v>48</v>
      </c>
      <c r="R514" s="137">
        <f t="shared" si="213"/>
        <v>0</v>
      </c>
      <c r="S514" s="141" t="s">
        <v>162</v>
      </c>
      <c r="T514" s="141" t="s">
        <v>162</v>
      </c>
      <c r="U514" s="116" t="s">
        <v>162</v>
      </c>
      <c r="V514" s="117" t="s">
        <v>162</v>
      </c>
      <c r="W514" s="259" t="s">
        <v>162</v>
      </c>
    </row>
    <row r="515" spans="1:23" ht="15.95" hidden="1" customHeight="1" outlineLevel="1" thickBot="1" x14ac:dyDescent="0.3">
      <c r="A515" s="379">
        <v>21</v>
      </c>
      <c r="B515" s="382" t="s">
        <v>55</v>
      </c>
      <c r="C515" s="388">
        <v>145</v>
      </c>
      <c r="D515" s="415" t="s">
        <v>56</v>
      </c>
      <c r="E515" s="75" t="s">
        <v>15</v>
      </c>
      <c r="F515" s="283">
        <v>25</v>
      </c>
      <c r="G515" s="190">
        <v>5</v>
      </c>
      <c r="H515" s="191"/>
      <c r="I515" s="25">
        <v>21</v>
      </c>
      <c r="J515" s="159">
        <v>4</v>
      </c>
      <c r="K515" s="100"/>
      <c r="L515" s="15"/>
      <c r="M515" s="108">
        <v>8</v>
      </c>
      <c r="N515" s="15">
        <v>20</v>
      </c>
      <c r="O515" s="100">
        <v>17</v>
      </c>
      <c r="P515" s="15">
        <v>4</v>
      </c>
      <c r="Q515" s="100">
        <v>7</v>
      </c>
      <c r="R515" s="15"/>
      <c r="S515" s="245">
        <v>46.76</v>
      </c>
      <c r="T515" s="246">
        <v>17.84</v>
      </c>
      <c r="U515" s="107">
        <v>4</v>
      </c>
      <c r="V515" s="123">
        <v>16</v>
      </c>
      <c r="W515" s="274">
        <v>11.04</v>
      </c>
    </row>
    <row r="516" spans="1:23" ht="15.95" hidden="1" customHeight="1" outlineLevel="1" thickBot="1" x14ac:dyDescent="0.3">
      <c r="A516" s="380"/>
      <c r="B516" s="383"/>
      <c r="C516" s="389"/>
      <c r="D516" s="358"/>
      <c r="E516" s="37" t="s">
        <v>16</v>
      </c>
      <c r="F516" s="283">
        <v>78</v>
      </c>
      <c r="G516" s="190">
        <v>3</v>
      </c>
      <c r="H516" s="196"/>
      <c r="I516" s="131">
        <v>64</v>
      </c>
      <c r="J516" s="160">
        <v>14</v>
      </c>
      <c r="K516" s="62"/>
      <c r="L516" s="61"/>
      <c r="M516" s="63">
        <v>27</v>
      </c>
      <c r="N516" s="61">
        <v>54</v>
      </c>
      <c r="O516" s="62">
        <v>25</v>
      </c>
      <c r="P516" s="61">
        <v>9</v>
      </c>
      <c r="Q516" s="62">
        <v>16</v>
      </c>
      <c r="R516" s="61"/>
      <c r="S516" s="247">
        <v>40.85</v>
      </c>
      <c r="T516" s="248">
        <v>15.39</v>
      </c>
      <c r="U516" s="65">
        <v>5</v>
      </c>
      <c r="V516" s="124">
        <v>200</v>
      </c>
      <c r="W516" s="271">
        <v>85.12</v>
      </c>
    </row>
    <row r="517" spans="1:23" ht="15.95" hidden="1" customHeight="1" outlineLevel="1" thickBot="1" x14ac:dyDescent="0.3">
      <c r="A517" s="380"/>
      <c r="B517" s="383"/>
      <c r="C517" s="390"/>
      <c r="D517" s="359"/>
      <c r="E517" s="19" t="s">
        <v>17</v>
      </c>
      <c r="F517" s="19">
        <f>IF(SUM(F515:F516)=SUM(I517:J517),SUM(F515:F516))</f>
        <v>103</v>
      </c>
      <c r="G517" s="19">
        <f t="shared" ref="G517:R517" si="214">SUM(G515:G516)</f>
        <v>8</v>
      </c>
      <c r="H517" s="19">
        <f t="shared" si="214"/>
        <v>0</v>
      </c>
      <c r="I517" s="19">
        <f t="shared" si="214"/>
        <v>85</v>
      </c>
      <c r="J517" s="19">
        <f t="shared" si="214"/>
        <v>18</v>
      </c>
      <c r="K517" s="19">
        <f t="shared" si="214"/>
        <v>0</v>
      </c>
      <c r="L517" s="19">
        <f t="shared" si="214"/>
        <v>0</v>
      </c>
      <c r="M517" s="19">
        <f t="shared" si="214"/>
        <v>35</v>
      </c>
      <c r="N517" s="19">
        <f t="shared" si="214"/>
        <v>74</v>
      </c>
      <c r="O517" s="19">
        <f t="shared" si="214"/>
        <v>42</v>
      </c>
      <c r="P517" s="19">
        <f t="shared" si="214"/>
        <v>13</v>
      </c>
      <c r="Q517" s="19">
        <f t="shared" si="214"/>
        <v>23</v>
      </c>
      <c r="R517" s="19">
        <f t="shared" si="214"/>
        <v>0</v>
      </c>
      <c r="S517" s="235" t="s">
        <v>161</v>
      </c>
      <c r="T517" s="230" t="s">
        <v>161</v>
      </c>
      <c r="U517" s="19" t="s">
        <v>161</v>
      </c>
      <c r="V517" s="22" t="s">
        <v>161</v>
      </c>
      <c r="W517" s="260" t="s">
        <v>161</v>
      </c>
    </row>
    <row r="518" spans="1:23" ht="15.95" hidden="1" customHeight="1" outlineLevel="1" thickBot="1" x14ac:dyDescent="0.3">
      <c r="A518" s="380"/>
      <c r="B518" s="383"/>
      <c r="C518" s="388">
        <v>146</v>
      </c>
      <c r="D518" s="351" t="s">
        <v>201</v>
      </c>
      <c r="E518" s="69" t="s">
        <v>15</v>
      </c>
      <c r="F518" s="283"/>
      <c r="G518" s="190"/>
      <c r="H518" s="191"/>
      <c r="I518" s="25"/>
      <c r="J518" s="159"/>
      <c r="K518" s="100"/>
      <c r="L518" s="15"/>
      <c r="M518" s="108"/>
      <c r="N518" s="15"/>
      <c r="O518" s="100"/>
      <c r="P518" s="15"/>
      <c r="Q518" s="100"/>
      <c r="R518" s="15"/>
      <c r="S518" s="245"/>
      <c r="T518" s="246"/>
      <c r="U518" s="107"/>
      <c r="V518" s="123"/>
      <c r="W518" s="274"/>
    </row>
    <row r="519" spans="1:23" ht="15.95" hidden="1" customHeight="1" outlineLevel="1" thickBot="1" x14ac:dyDescent="0.3">
      <c r="A519" s="380"/>
      <c r="B519" s="383"/>
      <c r="C519" s="389"/>
      <c r="D519" s="352"/>
      <c r="E519" s="37" t="s">
        <v>16</v>
      </c>
      <c r="F519" s="283">
        <v>17</v>
      </c>
      <c r="G519" s="179"/>
      <c r="H519" s="182"/>
      <c r="I519" s="52">
        <v>15</v>
      </c>
      <c r="J519" s="160">
        <v>2</v>
      </c>
      <c r="K519" s="62"/>
      <c r="L519" s="61"/>
      <c r="M519" s="63">
        <v>8</v>
      </c>
      <c r="N519" s="61">
        <v>2</v>
      </c>
      <c r="O519" s="62">
        <v>3</v>
      </c>
      <c r="P519" s="61">
        <v>17</v>
      </c>
      <c r="Q519" s="62">
        <v>1</v>
      </c>
      <c r="R519" s="61">
        <v>1</v>
      </c>
      <c r="S519" s="247">
        <v>40</v>
      </c>
      <c r="T519" s="248">
        <v>10</v>
      </c>
      <c r="U519" s="65">
        <v>10</v>
      </c>
      <c r="V519" s="126">
        <v>140</v>
      </c>
      <c r="W519" s="271">
        <v>60</v>
      </c>
    </row>
    <row r="520" spans="1:23" ht="15.75" hidden="1" customHeight="1" outlineLevel="1" thickBot="1" x14ac:dyDescent="0.3">
      <c r="A520" s="380"/>
      <c r="B520" s="383"/>
      <c r="C520" s="390"/>
      <c r="D520" s="353"/>
      <c r="E520" s="19" t="s">
        <v>17</v>
      </c>
      <c r="F520" s="19">
        <f>IF(SUM(F518:F519)=SUM(I520:J520),SUM(F518:F519))</f>
        <v>17</v>
      </c>
      <c r="G520" s="19">
        <f t="shared" ref="G520:R520" si="215">SUM(G518:G519)</f>
        <v>0</v>
      </c>
      <c r="H520" s="19">
        <f t="shared" si="215"/>
        <v>0</v>
      </c>
      <c r="I520" s="19">
        <f t="shared" si="215"/>
        <v>15</v>
      </c>
      <c r="J520" s="19">
        <f t="shared" si="215"/>
        <v>2</v>
      </c>
      <c r="K520" s="19">
        <f t="shared" si="215"/>
        <v>0</v>
      </c>
      <c r="L520" s="19">
        <f t="shared" si="215"/>
        <v>0</v>
      </c>
      <c r="M520" s="19">
        <f t="shared" si="215"/>
        <v>8</v>
      </c>
      <c r="N520" s="19">
        <f t="shared" si="215"/>
        <v>2</v>
      </c>
      <c r="O520" s="19">
        <f t="shared" si="215"/>
        <v>3</v>
      </c>
      <c r="P520" s="19">
        <f t="shared" si="215"/>
        <v>17</v>
      </c>
      <c r="Q520" s="19">
        <f t="shared" si="215"/>
        <v>1</v>
      </c>
      <c r="R520" s="19">
        <f t="shared" si="215"/>
        <v>1</v>
      </c>
      <c r="S520" s="235" t="s">
        <v>161</v>
      </c>
      <c r="T520" s="230" t="s">
        <v>161</v>
      </c>
      <c r="U520" s="19" t="s">
        <v>161</v>
      </c>
      <c r="V520" s="22" t="s">
        <v>161</v>
      </c>
      <c r="W520" s="260" t="s">
        <v>161</v>
      </c>
    </row>
    <row r="521" spans="1:23" ht="15.95" hidden="1" customHeight="1" outlineLevel="1" thickBot="1" x14ac:dyDescent="0.3">
      <c r="A521" s="380"/>
      <c r="B521" s="383"/>
      <c r="C521" s="388">
        <v>147</v>
      </c>
      <c r="D521" s="351" t="s">
        <v>159</v>
      </c>
      <c r="E521" s="69" t="s">
        <v>15</v>
      </c>
      <c r="F521" s="283"/>
      <c r="G521" s="190"/>
      <c r="H521" s="191"/>
      <c r="I521" s="25"/>
      <c r="J521" s="159"/>
      <c r="K521" s="100"/>
      <c r="L521" s="15"/>
      <c r="M521" s="108"/>
      <c r="N521" s="15"/>
      <c r="O521" s="100"/>
      <c r="P521" s="15"/>
      <c r="Q521" s="100"/>
      <c r="R521" s="15"/>
      <c r="S521" s="245"/>
      <c r="T521" s="246"/>
      <c r="U521" s="107"/>
      <c r="V521" s="123"/>
      <c r="W521" s="274"/>
    </row>
    <row r="522" spans="1:23" ht="15.95" hidden="1" customHeight="1" outlineLevel="1" thickBot="1" x14ac:dyDescent="0.3">
      <c r="A522" s="380"/>
      <c r="B522" s="383"/>
      <c r="C522" s="389"/>
      <c r="D522" s="352"/>
      <c r="E522" s="37" t="s">
        <v>16</v>
      </c>
      <c r="F522" s="283">
        <v>41</v>
      </c>
      <c r="G522" s="179"/>
      <c r="H522" s="182"/>
      <c r="I522" s="52">
        <v>35</v>
      </c>
      <c r="J522" s="160">
        <v>6</v>
      </c>
      <c r="K522" s="62"/>
      <c r="L522" s="61"/>
      <c r="M522" s="63">
        <v>13</v>
      </c>
      <c r="N522" s="61">
        <v>3</v>
      </c>
      <c r="O522" s="62">
        <v>6</v>
      </c>
      <c r="P522" s="61">
        <v>9</v>
      </c>
      <c r="Q522" s="62">
        <v>10</v>
      </c>
      <c r="R522" s="61"/>
      <c r="S522" s="247">
        <v>41</v>
      </c>
      <c r="T522" s="248">
        <v>15</v>
      </c>
      <c r="U522" s="65">
        <v>5</v>
      </c>
      <c r="V522" s="124">
        <v>160</v>
      </c>
      <c r="W522" s="271">
        <v>65</v>
      </c>
    </row>
    <row r="523" spans="1:23" ht="18.75" hidden="1" customHeight="1" outlineLevel="1" thickBot="1" x14ac:dyDescent="0.3">
      <c r="A523" s="380"/>
      <c r="B523" s="383"/>
      <c r="C523" s="390"/>
      <c r="D523" s="353"/>
      <c r="E523" s="19" t="s">
        <v>17</v>
      </c>
      <c r="F523" s="19">
        <f>IF(SUM(F521:F522)=SUM(I523:J523),SUM(F521:F522))</f>
        <v>41</v>
      </c>
      <c r="G523" s="19">
        <f t="shared" ref="G523:R523" si="216">SUM(G521:G522)</f>
        <v>0</v>
      </c>
      <c r="H523" s="19">
        <f t="shared" si="216"/>
        <v>0</v>
      </c>
      <c r="I523" s="19">
        <f t="shared" si="216"/>
        <v>35</v>
      </c>
      <c r="J523" s="19">
        <f t="shared" si="216"/>
        <v>6</v>
      </c>
      <c r="K523" s="19">
        <f t="shared" si="216"/>
        <v>0</v>
      </c>
      <c r="L523" s="19">
        <f t="shared" si="216"/>
        <v>0</v>
      </c>
      <c r="M523" s="19">
        <f t="shared" si="216"/>
        <v>13</v>
      </c>
      <c r="N523" s="19">
        <f t="shared" si="216"/>
        <v>3</v>
      </c>
      <c r="O523" s="19">
        <f t="shared" si="216"/>
        <v>6</v>
      </c>
      <c r="P523" s="19">
        <f t="shared" si="216"/>
        <v>9</v>
      </c>
      <c r="Q523" s="19">
        <f t="shared" si="216"/>
        <v>10</v>
      </c>
      <c r="R523" s="19">
        <f t="shared" si="216"/>
        <v>0</v>
      </c>
      <c r="S523" s="235" t="s">
        <v>161</v>
      </c>
      <c r="T523" s="230" t="s">
        <v>161</v>
      </c>
      <c r="U523" s="19" t="s">
        <v>161</v>
      </c>
      <c r="V523" s="22" t="s">
        <v>161</v>
      </c>
      <c r="W523" s="260" t="s">
        <v>161</v>
      </c>
    </row>
    <row r="524" spans="1:23" ht="15.95" hidden="1" customHeight="1" outlineLevel="1" thickBot="1" x14ac:dyDescent="0.3">
      <c r="A524" s="380"/>
      <c r="B524" s="383"/>
      <c r="C524" s="388">
        <v>148</v>
      </c>
      <c r="D524" s="348" t="s">
        <v>57</v>
      </c>
      <c r="E524" s="75" t="s">
        <v>15</v>
      </c>
      <c r="F524" s="283">
        <v>5</v>
      </c>
      <c r="G524" s="179">
        <v>1</v>
      </c>
      <c r="H524" s="182"/>
      <c r="I524" s="52">
        <v>3</v>
      </c>
      <c r="J524" s="160">
        <v>2</v>
      </c>
      <c r="K524" s="62"/>
      <c r="L524" s="61"/>
      <c r="M524" s="63">
        <v>3</v>
      </c>
      <c r="N524" s="61">
        <v>4</v>
      </c>
      <c r="O524" s="62">
        <v>5</v>
      </c>
      <c r="P524" s="61"/>
      <c r="Q524" s="62">
        <v>1</v>
      </c>
      <c r="R524" s="61"/>
      <c r="S524" s="245">
        <v>36.6</v>
      </c>
      <c r="T524" s="246">
        <v>14.8</v>
      </c>
      <c r="U524" s="107">
        <v>2</v>
      </c>
      <c r="V524" s="123">
        <v>8</v>
      </c>
      <c r="W524" s="274">
        <v>5.2</v>
      </c>
    </row>
    <row r="525" spans="1:23" ht="15.95" hidden="1" customHeight="1" outlineLevel="1" thickBot="1" x14ac:dyDescent="0.3">
      <c r="A525" s="380"/>
      <c r="B525" s="383"/>
      <c r="C525" s="389"/>
      <c r="D525" s="349"/>
      <c r="E525" s="36" t="s">
        <v>16</v>
      </c>
      <c r="F525" s="283">
        <v>42</v>
      </c>
      <c r="G525" s="179">
        <v>1</v>
      </c>
      <c r="H525" s="182"/>
      <c r="I525" s="52">
        <v>29</v>
      </c>
      <c r="J525" s="160">
        <v>13</v>
      </c>
      <c r="K525" s="62"/>
      <c r="L525" s="61"/>
      <c r="M525" s="63">
        <v>20</v>
      </c>
      <c r="N525" s="61">
        <v>22</v>
      </c>
      <c r="O525" s="62">
        <v>38</v>
      </c>
      <c r="P525" s="61">
        <v>4</v>
      </c>
      <c r="Q525" s="62">
        <v>12</v>
      </c>
      <c r="R525" s="61"/>
      <c r="S525" s="247">
        <v>36.799999999999997</v>
      </c>
      <c r="T525" s="248">
        <v>14.6</v>
      </c>
      <c r="U525" s="65">
        <v>15</v>
      </c>
      <c r="V525" s="124">
        <v>150</v>
      </c>
      <c r="W525" s="271">
        <v>67.5</v>
      </c>
    </row>
    <row r="526" spans="1:23" ht="15.95" hidden="1" customHeight="1" outlineLevel="1" thickBot="1" x14ac:dyDescent="0.3">
      <c r="A526" s="380"/>
      <c r="B526" s="383"/>
      <c r="C526" s="390"/>
      <c r="D526" s="350"/>
      <c r="E526" s="41" t="s">
        <v>17</v>
      </c>
      <c r="F526" s="19">
        <f>IF(SUM(F524:F525)=SUM(I526:J526),SUM(F524:F525))</f>
        <v>47</v>
      </c>
      <c r="G526" s="19">
        <f t="shared" ref="G526:R526" si="217">SUM(G524:G525)</f>
        <v>2</v>
      </c>
      <c r="H526" s="19">
        <f t="shared" si="217"/>
        <v>0</v>
      </c>
      <c r="I526" s="19">
        <f t="shared" si="217"/>
        <v>32</v>
      </c>
      <c r="J526" s="19">
        <f t="shared" si="217"/>
        <v>15</v>
      </c>
      <c r="K526" s="19">
        <f t="shared" si="217"/>
        <v>0</v>
      </c>
      <c r="L526" s="19">
        <f t="shared" si="217"/>
        <v>0</v>
      </c>
      <c r="M526" s="19">
        <f t="shared" si="217"/>
        <v>23</v>
      </c>
      <c r="N526" s="19">
        <f t="shared" si="217"/>
        <v>26</v>
      </c>
      <c r="O526" s="19">
        <f t="shared" si="217"/>
        <v>43</v>
      </c>
      <c r="P526" s="19">
        <f t="shared" si="217"/>
        <v>4</v>
      </c>
      <c r="Q526" s="19">
        <f t="shared" si="217"/>
        <v>13</v>
      </c>
      <c r="R526" s="19">
        <f t="shared" si="217"/>
        <v>0</v>
      </c>
      <c r="S526" s="235" t="s">
        <v>161</v>
      </c>
      <c r="T526" s="230" t="s">
        <v>161</v>
      </c>
      <c r="U526" s="19" t="s">
        <v>161</v>
      </c>
      <c r="V526" s="22" t="s">
        <v>161</v>
      </c>
      <c r="W526" s="260" t="s">
        <v>161</v>
      </c>
    </row>
    <row r="527" spans="1:23" ht="15.95" hidden="1" customHeight="1" outlineLevel="1" thickBot="1" x14ac:dyDescent="0.3">
      <c r="A527" s="380"/>
      <c r="B527" s="383"/>
      <c r="C527" s="388">
        <v>149</v>
      </c>
      <c r="D527" s="348" t="s">
        <v>291</v>
      </c>
      <c r="E527" s="69" t="s">
        <v>15</v>
      </c>
      <c r="F527" s="283"/>
      <c r="G527" s="191"/>
      <c r="H527" s="210"/>
      <c r="I527" s="24"/>
      <c r="J527" s="165"/>
      <c r="K527" s="100"/>
      <c r="L527" s="165"/>
      <c r="M527" s="108"/>
      <c r="N527" s="165"/>
      <c r="O527" s="100"/>
      <c r="P527" s="165"/>
      <c r="Q527" s="100"/>
      <c r="R527" s="165"/>
      <c r="S527" s="245"/>
      <c r="T527" s="263"/>
      <c r="U527" s="107"/>
      <c r="V527" s="211"/>
      <c r="W527" s="279"/>
    </row>
    <row r="528" spans="1:23" ht="15.95" hidden="1" customHeight="1" outlineLevel="1" thickBot="1" x14ac:dyDescent="0.3">
      <c r="A528" s="380"/>
      <c r="B528" s="383"/>
      <c r="C528" s="389"/>
      <c r="D528" s="349"/>
      <c r="E528" s="37" t="s">
        <v>16</v>
      </c>
      <c r="F528" s="283">
        <v>21</v>
      </c>
      <c r="G528" s="182"/>
      <c r="H528" s="179"/>
      <c r="I528" s="60">
        <v>18</v>
      </c>
      <c r="J528" s="61">
        <v>3</v>
      </c>
      <c r="K528" s="62"/>
      <c r="L528" s="61"/>
      <c r="M528" s="63">
        <v>9</v>
      </c>
      <c r="N528" s="61">
        <v>9</v>
      </c>
      <c r="O528" s="62">
        <v>9</v>
      </c>
      <c r="P528" s="61">
        <v>6</v>
      </c>
      <c r="Q528" s="62">
        <v>5</v>
      </c>
      <c r="R528" s="61"/>
      <c r="S528" s="247">
        <v>42</v>
      </c>
      <c r="T528" s="248">
        <v>22</v>
      </c>
      <c r="U528" s="65">
        <v>10</v>
      </c>
      <c r="V528" s="64">
        <v>200</v>
      </c>
      <c r="W528" s="280">
        <v>83.3</v>
      </c>
    </row>
    <row r="529" spans="1:23" ht="15.95" hidden="1" customHeight="1" outlineLevel="1" thickBot="1" x14ac:dyDescent="0.3">
      <c r="A529" s="380"/>
      <c r="B529" s="383"/>
      <c r="C529" s="390"/>
      <c r="D529" s="350"/>
      <c r="E529" s="19" t="s">
        <v>17</v>
      </c>
      <c r="F529" s="19">
        <f>IF(SUM(F527:F528)=SUM(I529:J529),SUM(F527:F528))</f>
        <v>21</v>
      </c>
      <c r="G529" s="19">
        <f t="shared" ref="G529:R529" si="218">SUM(G527:G528)</f>
        <v>0</v>
      </c>
      <c r="H529" s="19">
        <f t="shared" si="218"/>
        <v>0</v>
      </c>
      <c r="I529" s="19">
        <f t="shared" si="218"/>
        <v>18</v>
      </c>
      <c r="J529" s="19">
        <f t="shared" si="218"/>
        <v>3</v>
      </c>
      <c r="K529" s="19">
        <f t="shared" si="218"/>
        <v>0</v>
      </c>
      <c r="L529" s="19">
        <f t="shared" si="218"/>
        <v>0</v>
      </c>
      <c r="M529" s="19">
        <f t="shared" si="218"/>
        <v>9</v>
      </c>
      <c r="N529" s="19">
        <f t="shared" si="218"/>
        <v>9</v>
      </c>
      <c r="O529" s="19">
        <f t="shared" si="218"/>
        <v>9</v>
      </c>
      <c r="P529" s="19">
        <f t="shared" si="218"/>
        <v>6</v>
      </c>
      <c r="Q529" s="19">
        <f t="shared" si="218"/>
        <v>5</v>
      </c>
      <c r="R529" s="19">
        <f t="shared" si="218"/>
        <v>0</v>
      </c>
      <c r="S529" s="235" t="s">
        <v>161</v>
      </c>
      <c r="T529" s="230" t="s">
        <v>161</v>
      </c>
      <c r="U529" s="19" t="s">
        <v>161</v>
      </c>
      <c r="V529" s="22" t="s">
        <v>161</v>
      </c>
      <c r="W529" s="260" t="s">
        <v>161</v>
      </c>
    </row>
    <row r="530" spans="1:23" ht="15.95" hidden="1" customHeight="1" outlineLevel="1" thickBot="1" x14ac:dyDescent="0.3">
      <c r="A530" s="380"/>
      <c r="B530" s="383"/>
      <c r="C530" s="388">
        <v>150</v>
      </c>
      <c r="D530" s="348" t="s">
        <v>212</v>
      </c>
      <c r="E530" s="69" t="s">
        <v>15</v>
      </c>
      <c r="F530" s="283"/>
      <c r="G530" s="191"/>
      <c r="H530" s="190"/>
      <c r="I530" s="129"/>
      <c r="J530" s="159"/>
      <c r="K530" s="100"/>
      <c r="L530" s="15"/>
      <c r="M530" s="108"/>
      <c r="N530" s="15"/>
      <c r="O530" s="100"/>
      <c r="P530" s="15"/>
      <c r="Q530" s="100"/>
      <c r="R530" s="15"/>
      <c r="S530" s="245"/>
      <c r="T530" s="246"/>
      <c r="U530" s="107"/>
      <c r="V530" s="123"/>
      <c r="W530" s="274"/>
    </row>
    <row r="531" spans="1:23" ht="15.95" hidden="1" customHeight="1" outlineLevel="1" thickBot="1" x14ac:dyDescent="0.3">
      <c r="A531" s="380"/>
      <c r="B531" s="383"/>
      <c r="C531" s="389"/>
      <c r="D531" s="349"/>
      <c r="E531" s="75" t="s">
        <v>16</v>
      </c>
      <c r="F531" s="283">
        <v>24</v>
      </c>
      <c r="G531" s="182"/>
      <c r="H531" s="179"/>
      <c r="I531" s="130">
        <v>22</v>
      </c>
      <c r="J531" s="160">
        <v>2</v>
      </c>
      <c r="K531" s="62"/>
      <c r="L531" s="61"/>
      <c r="M531" s="63">
        <v>8</v>
      </c>
      <c r="N531" s="61">
        <v>7</v>
      </c>
      <c r="O531" s="62">
        <v>17</v>
      </c>
      <c r="P531" s="61">
        <v>6</v>
      </c>
      <c r="Q531" s="62">
        <v>7</v>
      </c>
      <c r="R531" s="61"/>
      <c r="S531" s="247">
        <v>36</v>
      </c>
      <c r="T531" s="248">
        <v>14</v>
      </c>
      <c r="U531" s="65">
        <v>25</v>
      </c>
      <c r="V531" s="124">
        <v>175</v>
      </c>
      <c r="W531" s="271">
        <v>65</v>
      </c>
    </row>
    <row r="532" spans="1:23" ht="15.95" hidden="1" customHeight="1" outlineLevel="1" thickBot="1" x14ac:dyDescent="0.3">
      <c r="A532" s="380"/>
      <c r="B532" s="383"/>
      <c r="C532" s="390"/>
      <c r="D532" s="349"/>
      <c r="E532" s="19" t="s">
        <v>17</v>
      </c>
      <c r="F532" s="19">
        <f>IF(SUM(F530:F531)=SUM(I532:J532),SUM(F530:F531))</f>
        <v>24</v>
      </c>
      <c r="G532" s="19">
        <f t="shared" ref="G532:R532" si="219">SUM(G530:G531)</f>
        <v>0</v>
      </c>
      <c r="H532" s="19">
        <f t="shared" si="219"/>
        <v>0</v>
      </c>
      <c r="I532" s="19">
        <f t="shared" si="219"/>
        <v>22</v>
      </c>
      <c r="J532" s="19">
        <f t="shared" si="219"/>
        <v>2</v>
      </c>
      <c r="K532" s="19">
        <f t="shared" si="219"/>
        <v>0</v>
      </c>
      <c r="L532" s="19">
        <f t="shared" si="219"/>
        <v>0</v>
      </c>
      <c r="M532" s="19">
        <f t="shared" si="219"/>
        <v>8</v>
      </c>
      <c r="N532" s="19">
        <f t="shared" si="219"/>
        <v>7</v>
      </c>
      <c r="O532" s="19">
        <f t="shared" si="219"/>
        <v>17</v>
      </c>
      <c r="P532" s="19">
        <f t="shared" si="219"/>
        <v>6</v>
      </c>
      <c r="Q532" s="19">
        <f t="shared" si="219"/>
        <v>7</v>
      </c>
      <c r="R532" s="19">
        <f t="shared" si="219"/>
        <v>0</v>
      </c>
      <c r="S532" s="235" t="s">
        <v>161</v>
      </c>
      <c r="T532" s="230" t="s">
        <v>161</v>
      </c>
      <c r="U532" s="19" t="s">
        <v>161</v>
      </c>
      <c r="V532" s="22" t="s">
        <v>161</v>
      </c>
      <c r="W532" s="260" t="s">
        <v>161</v>
      </c>
    </row>
    <row r="533" spans="1:23" ht="15.95" customHeight="1" collapsed="1" thickBot="1" x14ac:dyDescent="0.3">
      <c r="A533" s="380"/>
      <c r="B533" s="385"/>
      <c r="C533" s="364" t="s">
        <v>149</v>
      </c>
      <c r="D533" s="365"/>
      <c r="E533" s="75" t="s">
        <v>15</v>
      </c>
      <c r="F533" s="283">
        <f>F530+F527+F524+F521+F518+F515</f>
        <v>30</v>
      </c>
      <c r="G533" s="212">
        <f t="shared" ref="G533:R534" si="220">G530+G527+G524+G521+G518+G515</f>
        <v>6</v>
      </c>
      <c r="H533" s="212">
        <f t="shared" si="220"/>
        <v>0</v>
      </c>
      <c r="I533" s="305">
        <f t="shared" si="220"/>
        <v>24</v>
      </c>
      <c r="J533" s="305">
        <f t="shared" si="220"/>
        <v>6</v>
      </c>
      <c r="K533" s="305">
        <f t="shared" si="220"/>
        <v>0</v>
      </c>
      <c r="L533" s="305">
        <f t="shared" si="220"/>
        <v>0</v>
      </c>
      <c r="M533" s="38">
        <f t="shared" si="220"/>
        <v>11</v>
      </c>
      <c r="N533" s="305">
        <f t="shared" si="220"/>
        <v>24</v>
      </c>
      <c r="O533" s="305">
        <f t="shared" si="220"/>
        <v>22</v>
      </c>
      <c r="P533" s="305">
        <f t="shared" si="220"/>
        <v>4</v>
      </c>
      <c r="Q533" s="305">
        <f t="shared" si="220"/>
        <v>8</v>
      </c>
      <c r="R533" s="305">
        <f t="shared" si="220"/>
        <v>0</v>
      </c>
      <c r="S533" s="244">
        <f t="shared" ref="S533:W534" si="221">AVERAGE(S530,S527,S524,S521,S518,S515)</f>
        <v>41.68</v>
      </c>
      <c r="T533" s="244">
        <f t="shared" si="221"/>
        <v>16.32</v>
      </c>
      <c r="U533" s="150">
        <f t="shared" si="221"/>
        <v>3</v>
      </c>
      <c r="V533" s="150">
        <f t="shared" si="221"/>
        <v>12</v>
      </c>
      <c r="W533" s="260">
        <f t="shared" si="221"/>
        <v>8.1199999999999992</v>
      </c>
    </row>
    <row r="534" spans="1:23" ht="18" customHeight="1" thickBot="1" x14ac:dyDescent="0.3">
      <c r="A534" s="380"/>
      <c r="B534" s="385"/>
      <c r="C534" s="366"/>
      <c r="D534" s="367"/>
      <c r="E534" s="49" t="s">
        <v>16</v>
      </c>
      <c r="F534" s="283">
        <f>F531+F528+F525+F522+F519+F516</f>
        <v>223</v>
      </c>
      <c r="G534" s="212">
        <f t="shared" si="220"/>
        <v>4</v>
      </c>
      <c r="H534" s="212">
        <f t="shared" si="220"/>
        <v>0</v>
      </c>
      <c r="I534" s="305">
        <f t="shared" si="220"/>
        <v>183</v>
      </c>
      <c r="J534" s="305">
        <f t="shared" si="220"/>
        <v>40</v>
      </c>
      <c r="K534" s="305">
        <f t="shared" si="220"/>
        <v>0</v>
      </c>
      <c r="L534" s="305">
        <f t="shared" si="220"/>
        <v>0</v>
      </c>
      <c r="M534" s="38">
        <f t="shared" si="220"/>
        <v>85</v>
      </c>
      <c r="N534" s="305">
        <f t="shared" si="220"/>
        <v>97</v>
      </c>
      <c r="O534" s="305">
        <f t="shared" si="220"/>
        <v>98</v>
      </c>
      <c r="P534" s="305">
        <f t="shared" si="220"/>
        <v>51</v>
      </c>
      <c r="Q534" s="305">
        <f t="shared" si="220"/>
        <v>51</v>
      </c>
      <c r="R534" s="305">
        <f t="shared" si="220"/>
        <v>1</v>
      </c>
      <c r="S534" s="244">
        <f t="shared" si="221"/>
        <v>39.44166666666667</v>
      </c>
      <c r="T534" s="244">
        <f t="shared" si="221"/>
        <v>15.164999999999999</v>
      </c>
      <c r="U534" s="157">
        <f t="shared" si="221"/>
        <v>11.666666666666666</v>
      </c>
      <c r="V534" s="157">
        <f t="shared" si="221"/>
        <v>170.83333333333334</v>
      </c>
      <c r="W534" s="260">
        <f t="shared" si="221"/>
        <v>70.986666666666665</v>
      </c>
    </row>
    <row r="535" spans="1:23" ht="18" customHeight="1" thickBot="1" x14ac:dyDescent="0.3">
      <c r="A535" s="381"/>
      <c r="B535" s="386"/>
      <c r="C535" s="368"/>
      <c r="D535" s="369"/>
      <c r="E535" s="115" t="s">
        <v>17</v>
      </c>
      <c r="F535" s="115">
        <f>IF(SUM(F533:F534)=SUM(I535:J535),SUM(F533:F534))</f>
        <v>253</v>
      </c>
      <c r="G535" s="137">
        <f t="shared" ref="G535:R535" si="222">SUM(G533:G534)</f>
        <v>10</v>
      </c>
      <c r="H535" s="137">
        <f t="shared" si="222"/>
        <v>0</v>
      </c>
      <c r="I535" s="137">
        <f t="shared" si="222"/>
        <v>207</v>
      </c>
      <c r="J535" s="137">
        <f t="shared" si="222"/>
        <v>46</v>
      </c>
      <c r="K535" s="137">
        <f t="shared" si="222"/>
        <v>0</v>
      </c>
      <c r="L535" s="137">
        <f t="shared" si="222"/>
        <v>0</v>
      </c>
      <c r="M535" s="137">
        <f t="shared" si="222"/>
        <v>96</v>
      </c>
      <c r="N535" s="137">
        <f t="shared" si="222"/>
        <v>121</v>
      </c>
      <c r="O535" s="137">
        <f t="shared" si="222"/>
        <v>120</v>
      </c>
      <c r="P535" s="137">
        <f t="shared" si="222"/>
        <v>55</v>
      </c>
      <c r="Q535" s="137">
        <f t="shared" si="222"/>
        <v>59</v>
      </c>
      <c r="R535" s="137">
        <f t="shared" si="222"/>
        <v>1</v>
      </c>
      <c r="S535" s="141" t="s">
        <v>162</v>
      </c>
      <c r="T535" s="141" t="s">
        <v>162</v>
      </c>
      <c r="U535" s="116" t="s">
        <v>162</v>
      </c>
      <c r="V535" s="117" t="s">
        <v>162</v>
      </c>
      <c r="W535" s="259" t="s">
        <v>162</v>
      </c>
    </row>
    <row r="536" spans="1:23" ht="15.95" hidden="1" customHeight="1" outlineLevel="1" thickBot="1" x14ac:dyDescent="0.3">
      <c r="A536" s="379">
        <v>22</v>
      </c>
      <c r="B536" s="382" t="s">
        <v>111</v>
      </c>
      <c r="C536" s="345">
        <v>151</v>
      </c>
      <c r="D536" s="360" t="s">
        <v>112</v>
      </c>
      <c r="E536" s="75" t="s">
        <v>15</v>
      </c>
      <c r="F536" s="283"/>
      <c r="G536" s="190"/>
      <c r="H536" s="191"/>
      <c r="I536" s="25"/>
      <c r="J536" s="159"/>
      <c r="K536" s="100"/>
      <c r="L536" s="15"/>
      <c r="M536" s="108"/>
      <c r="N536" s="15"/>
      <c r="O536" s="100"/>
      <c r="P536" s="15"/>
      <c r="Q536" s="100"/>
      <c r="R536" s="15"/>
      <c r="S536" s="245"/>
      <c r="T536" s="246"/>
      <c r="U536" s="107"/>
      <c r="V536" s="123"/>
      <c r="W536" s="274"/>
    </row>
    <row r="537" spans="1:23" ht="15.95" hidden="1" customHeight="1" outlineLevel="1" thickBot="1" x14ac:dyDescent="0.3">
      <c r="A537" s="380"/>
      <c r="B537" s="383"/>
      <c r="C537" s="346"/>
      <c r="D537" s="352"/>
      <c r="E537" s="37" t="s">
        <v>16</v>
      </c>
      <c r="F537" s="283">
        <v>230</v>
      </c>
      <c r="G537" s="179"/>
      <c r="H537" s="182"/>
      <c r="I537" s="52">
        <v>185</v>
      </c>
      <c r="J537" s="160">
        <v>45</v>
      </c>
      <c r="K537" s="62"/>
      <c r="L537" s="61"/>
      <c r="M537" s="63">
        <v>89</v>
      </c>
      <c r="N537" s="61">
        <v>55</v>
      </c>
      <c r="O537" s="62">
        <v>75</v>
      </c>
      <c r="P537" s="61">
        <v>32</v>
      </c>
      <c r="Q537" s="62">
        <v>45</v>
      </c>
      <c r="R537" s="61">
        <v>1</v>
      </c>
      <c r="S537" s="247">
        <v>29.1</v>
      </c>
      <c r="T537" s="248">
        <v>11.6</v>
      </c>
      <c r="U537" s="65">
        <v>5</v>
      </c>
      <c r="V537" s="124">
        <v>250</v>
      </c>
      <c r="W537" s="271">
        <v>125.4</v>
      </c>
    </row>
    <row r="538" spans="1:23" ht="15.95" hidden="1" customHeight="1" outlineLevel="1" thickBot="1" x14ac:dyDescent="0.3">
      <c r="A538" s="380"/>
      <c r="B538" s="383"/>
      <c r="C538" s="347"/>
      <c r="D538" s="353"/>
      <c r="E538" s="19" t="s">
        <v>17</v>
      </c>
      <c r="F538" s="19">
        <f>IF(SUM(F536:F537)=SUM(I538:J538),SUM(F536:F537))</f>
        <v>230</v>
      </c>
      <c r="G538" s="19">
        <f t="shared" ref="G538:R538" si="223">SUM(G536:G537)</f>
        <v>0</v>
      </c>
      <c r="H538" s="19">
        <f t="shared" si="223"/>
        <v>0</v>
      </c>
      <c r="I538" s="19">
        <f t="shared" si="223"/>
        <v>185</v>
      </c>
      <c r="J538" s="19">
        <f t="shared" si="223"/>
        <v>45</v>
      </c>
      <c r="K538" s="19">
        <f t="shared" si="223"/>
        <v>0</v>
      </c>
      <c r="L538" s="19">
        <f t="shared" si="223"/>
        <v>0</v>
      </c>
      <c r="M538" s="19">
        <f t="shared" si="223"/>
        <v>89</v>
      </c>
      <c r="N538" s="19">
        <f t="shared" si="223"/>
        <v>55</v>
      </c>
      <c r="O538" s="19">
        <f t="shared" si="223"/>
        <v>75</v>
      </c>
      <c r="P538" s="19">
        <f t="shared" si="223"/>
        <v>32</v>
      </c>
      <c r="Q538" s="19">
        <f t="shared" si="223"/>
        <v>45</v>
      </c>
      <c r="R538" s="19">
        <f t="shared" si="223"/>
        <v>1</v>
      </c>
      <c r="S538" s="235" t="s">
        <v>161</v>
      </c>
      <c r="T538" s="230" t="s">
        <v>161</v>
      </c>
      <c r="U538" s="19" t="s">
        <v>161</v>
      </c>
      <c r="V538" s="22" t="s">
        <v>161</v>
      </c>
      <c r="W538" s="260" t="s">
        <v>161</v>
      </c>
    </row>
    <row r="539" spans="1:23" ht="15.95" hidden="1" customHeight="1" outlineLevel="1" thickBot="1" x14ac:dyDescent="0.3">
      <c r="A539" s="380"/>
      <c r="B539" s="383"/>
      <c r="C539" s="345">
        <v>152</v>
      </c>
      <c r="D539" s="351" t="s">
        <v>113</v>
      </c>
      <c r="E539" s="69" t="s">
        <v>15</v>
      </c>
      <c r="F539" s="283"/>
      <c r="G539" s="190"/>
      <c r="H539" s="191"/>
      <c r="I539" s="25"/>
      <c r="J539" s="159"/>
      <c r="K539" s="100"/>
      <c r="L539" s="15"/>
      <c r="M539" s="108"/>
      <c r="N539" s="15"/>
      <c r="O539" s="100"/>
      <c r="P539" s="15"/>
      <c r="Q539" s="100"/>
      <c r="R539" s="15"/>
      <c r="S539" s="245"/>
      <c r="T539" s="246"/>
      <c r="U539" s="107"/>
      <c r="V539" s="123"/>
      <c r="W539" s="274"/>
    </row>
    <row r="540" spans="1:23" ht="15.95" hidden="1" customHeight="1" outlineLevel="1" thickBot="1" x14ac:dyDescent="0.3">
      <c r="A540" s="380"/>
      <c r="B540" s="383"/>
      <c r="C540" s="346"/>
      <c r="D540" s="352"/>
      <c r="E540" s="37" t="s">
        <v>16</v>
      </c>
      <c r="F540" s="283">
        <v>8</v>
      </c>
      <c r="G540" s="179"/>
      <c r="H540" s="182"/>
      <c r="I540" s="52">
        <v>6</v>
      </c>
      <c r="J540" s="160">
        <v>2</v>
      </c>
      <c r="K540" s="62"/>
      <c r="L540" s="61"/>
      <c r="M540" s="63">
        <v>2</v>
      </c>
      <c r="N540" s="61"/>
      <c r="O540" s="62">
        <v>2</v>
      </c>
      <c r="P540" s="61">
        <v>1</v>
      </c>
      <c r="Q540" s="62">
        <v>1</v>
      </c>
      <c r="R540" s="61"/>
      <c r="S540" s="247">
        <v>40</v>
      </c>
      <c r="T540" s="248">
        <v>22</v>
      </c>
      <c r="U540" s="65">
        <v>80</v>
      </c>
      <c r="V540" s="126">
        <v>12</v>
      </c>
      <c r="W540" s="271">
        <v>103</v>
      </c>
    </row>
    <row r="541" spans="1:23" ht="15.95" hidden="1" customHeight="1" outlineLevel="1" thickBot="1" x14ac:dyDescent="0.3">
      <c r="A541" s="380"/>
      <c r="B541" s="383"/>
      <c r="C541" s="347"/>
      <c r="D541" s="353"/>
      <c r="E541" s="19" t="s">
        <v>17</v>
      </c>
      <c r="F541" s="19">
        <f>IF(SUM(F539:F540)=SUM(I541:J541),SUM(F539:F540))</f>
        <v>8</v>
      </c>
      <c r="G541" s="19">
        <f t="shared" ref="G541:R541" si="224">SUM(G539:G540)</f>
        <v>0</v>
      </c>
      <c r="H541" s="19">
        <f t="shared" si="224"/>
        <v>0</v>
      </c>
      <c r="I541" s="19">
        <f t="shared" si="224"/>
        <v>6</v>
      </c>
      <c r="J541" s="19">
        <f t="shared" si="224"/>
        <v>2</v>
      </c>
      <c r="K541" s="19">
        <f t="shared" si="224"/>
        <v>0</v>
      </c>
      <c r="L541" s="19">
        <f t="shared" si="224"/>
        <v>0</v>
      </c>
      <c r="M541" s="19">
        <f t="shared" si="224"/>
        <v>2</v>
      </c>
      <c r="N541" s="19">
        <f t="shared" si="224"/>
        <v>0</v>
      </c>
      <c r="O541" s="19">
        <f t="shared" si="224"/>
        <v>2</v>
      </c>
      <c r="P541" s="19">
        <f t="shared" si="224"/>
        <v>1</v>
      </c>
      <c r="Q541" s="19">
        <f t="shared" si="224"/>
        <v>1</v>
      </c>
      <c r="R541" s="19">
        <f t="shared" si="224"/>
        <v>0</v>
      </c>
      <c r="S541" s="235" t="s">
        <v>161</v>
      </c>
      <c r="T541" s="230" t="s">
        <v>161</v>
      </c>
      <c r="U541" s="19" t="s">
        <v>161</v>
      </c>
      <c r="V541" s="22" t="s">
        <v>161</v>
      </c>
      <c r="W541" s="260" t="s">
        <v>161</v>
      </c>
    </row>
    <row r="542" spans="1:23" ht="15.95" hidden="1" customHeight="1" outlineLevel="1" thickBot="1" x14ac:dyDescent="0.3">
      <c r="A542" s="380"/>
      <c r="B542" s="383"/>
      <c r="C542" s="345">
        <v>153</v>
      </c>
      <c r="D542" s="351" t="s">
        <v>114</v>
      </c>
      <c r="E542" s="69" t="s">
        <v>15</v>
      </c>
      <c r="F542" s="283"/>
      <c r="G542" s="190"/>
      <c r="H542" s="191"/>
      <c r="I542" s="25"/>
      <c r="J542" s="159"/>
      <c r="K542" s="100"/>
      <c r="L542" s="15"/>
      <c r="M542" s="108"/>
      <c r="N542" s="15"/>
      <c r="O542" s="100"/>
      <c r="P542" s="15"/>
      <c r="Q542" s="100"/>
      <c r="R542" s="15"/>
      <c r="S542" s="245"/>
      <c r="T542" s="246"/>
      <c r="U542" s="107"/>
      <c r="V542" s="123"/>
      <c r="W542" s="274"/>
    </row>
    <row r="543" spans="1:23" ht="15.95" hidden="1" customHeight="1" outlineLevel="1" thickBot="1" x14ac:dyDescent="0.3">
      <c r="A543" s="380"/>
      <c r="B543" s="383"/>
      <c r="C543" s="346"/>
      <c r="D543" s="352"/>
      <c r="E543" s="37" t="s">
        <v>16</v>
      </c>
      <c r="F543" s="283">
        <v>5</v>
      </c>
      <c r="G543" s="179"/>
      <c r="H543" s="182"/>
      <c r="I543" s="52">
        <v>4</v>
      </c>
      <c r="J543" s="160">
        <v>1</v>
      </c>
      <c r="K543" s="62"/>
      <c r="L543" s="61"/>
      <c r="M543" s="63">
        <v>1</v>
      </c>
      <c r="N543" s="61"/>
      <c r="O543" s="62"/>
      <c r="P543" s="61">
        <v>1</v>
      </c>
      <c r="Q543" s="62"/>
      <c r="R543" s="61"/>
      <c r="S543" s="247">
        <v>31</v>
      </c>
      <c r="T543" s="248">
        <v>8</v>
      </c>
      <c r="U543" s="65">
        <v>25</v>
      </c>
      <c r="V543" s="124">
        <v>160</v>
      </c>
      <c r="W543" s="271">
        <v>77</v>
      </c>
    </row>
    <row r="544" spans="1:23" ht="15.95" hidden="1" customHeight="1" outlineLevel="1" thickBot="1" x14ac:dyDescent="0.3">
      <c r="A544" s="380"/>
      <c r="B544" s="383"/>
      <c r="C544" s="347"/>
      <c r="D544" s="353"/>
      <c r="E544" s="19" t="s">
        <v>17</v>
      </c>
      <c r="F544" s="19">
        <f>IF(SUM(F542:F543)=SUM(I544:J544),SUM(F542:F543))</f>
        <v>5</v>
      </c>
      <c r="G544" s="19">
        <f t="shared" ref="G544:R544" si="225">SUM(G542:G543)</f>
        <v>0</v>
      </c>
      <c r="H544" s="19">
        <f t="shared" si="225"/>
        <v>0</v>
      </c>
      <c r="I544" s="19">
        <f t="shared" si="225"/>
        <v>4</v>
      </c>
      <c r="J544" s="19">
        <f t="shared" si="225"/>
        <v>1</v>
      </c>
      <c r="K544" s="19">
        <f t="shared" si="225"/>
        <v>0</v>
      </c>
      <c r="L544" s="19">
        <f t="shared" si="225"/>
        <v>0</v>
      </c>
      <c r="M544" s="19">
        <f t="shared" si="225"/>
        <v>1</v>
      </c>
      <c r="N544" s="19">
        <f t="shared" si="225"/>
        <v>0</v>
      </c>
      <c r="O544" s="19">
        <f t="shared" si="225"/>
        <v>0</v>
      </c>
      <c r="P544" s="19">
        <f t="shared" si="225"/>
        <v>1</v>
      </c>
      <c r="Q544" s="19">
        <f t="shared" si="225"/>
        <v>0</v>
      </c>
      <c r="R544" s="19">
        <f t="shared" si="225"/>
        <v>0</v>
      </c>
      <c r="S544" s="235" t="s">
        <v>161</v>
      </c>
      <c r="T544" s="230" t="s">
        <v>161</v>
      </c>
      <c r="U544" s="19" t="s">
        <v>161</v>
      </c>
      <c r="V544" s="22" t="s">
        <v>161</v>
      </c>
      <c r="W544" s="260" t="s">
        <v>161</v>
      </c>
    </row>
    <row r="545" spans="1:23" ht="15.95" hidden="1" customHeight="1" outlineLevel="1" thickBot="1" x14ac:dyDescent="0.3">
      <c r="A545" s="380"/>
      <c r="B545" s="383"/>
      <c r="C545" s="345">
        <v>154</v>
      </c>
      <c r="D545" s="351" t="s">
        <v>166</v>
      </c>
      <c r="E545" s="69" t="s">
        <v>15</v>
      </c>
      <c r="F545" s="283"/>
      <c r="G545" s="190"/>
      <c r="H545" s="191"/>
      <c r="I545" s="25"/>
      <c r="J545" s="159"/>
      <c r="K545" s="100"/>
      <c r="L545" s="15"/>
      <c r="M545" s="108"/>
      <c r="N545" s="15"/>
      <c r="O545" s="100"/>
      <c r="P545" s="15"/>
      <c r="Q545" s="100"/>
      <c r="R545" s="15"/>
      <c r="S545" s="245"/>
      <c r="T545" s="246"/>
      <c r="U545" s="107"/>
      <c r="V545" s="123"/>
      <c r="W545" s="274"/>
    </row>
    <row r="546" spans="1:23" ht="15.95" hidden="1" customHeight="1" outlineLevel="1" thickBot="1" x14ac:dyDescent="0.3">
      <c r="A546" s="380"/>
      <c r="B546" s="383"/>
      <c r="C546" s="346"/>
      <c r="D546" s="352"/>
      <c r="E546" s="37" t="s">
        <v>16</v>
      </c>
      <c r="F546" s="283">
        <v>11</v>
      </c>
      <c r="G546" s="179"/>
      <c r="H546" s="182"/>
      <c r="I546" s="52">
        <v>10</v>
      </c>
      <c r="J546" s="160">
        <v>1</v>
      </c>
      <c r="K546" s="62"/>
      <c r="L546" s="61"/>
      <c r="M546" s="63"/>
      <c r="N546" s="61">
        <v>1</v>
      </c>
      <c r="O546" s="62">
        <v>4</v>
      </c>
      <c r="P546" s="61"/>
      <c r="Q546" s="62"/>
      <c r="R546" s="61"/>
      <c r="S546" s="247">
        <v>40.700000000000003</v>
      </c>
      <c r="T546" s="248">
        <v>18.100000000000001</v>
      </c>
      <c r="U546" s="65">
        <v>3</v>
      </c>
      <c r="V546" s="124">
        <v>260</v>
      </c>
      <c r="W546" s="271">
        <v>100.9</v>
      </c>
    </row>
    <row r="547" spans="1:23" ht="15.95" hidden="1" customHeight="1" outlineLevel="1" thickBot="1" x14ac:dyDescent="0.3">
      <c r="A547" s="380"/>
      <c r="B547" s="383"/>
      <c r="C547" s="347"/>
      <c r="D547" s="353"/>
      <c r="E547" s="19" t="s">
        <v>17</v>
      </c>
      <c r="F547" s="19">
        <f>IF(SUM(F545:F546)=SUM(I547:J547),SUM(F545:F546))</f>
        <v>11</v>
      </c>
      <c r="G547" s="19">
        <f t="shared" ref="G547:R547" si="226">SUM(G545:G546)</f>
        <v>0</v>
      </c>
      <c r="H547" s="19">
        <f t="shared" si="226"/>
        <v>0</v>
      </c>
      <c r="I547" s="19">
        <f t="shared" si="226"/>
        <v>10</v>
      </c>
      <c r="J547" s="19">
        <f t="shared" si="226"/>
        <v>1</v>
      </c>
      <c r="K547" s="19">
        <f t="shared" si="226"/>
        <v>0</v>
      </c>
      <c r="L547" s="19">
        <f t="shared" si="226"/>
        <v>0</v>
      </c>
      <c r="M547" s="19">
        <f t="shared" si="226"/>
        <v>0</v>
      </c>
      <c r="N547" s="19">
        <f t="shared" si="226"/>
        <v>1</v>
      </c>
      <c r="O547" s="19">
        <f t="shared" si="226"/>
        <v>4</v>
      </c>
      <c r="P547" s="19">
        <f t="shared" si="226"/>
        <v>0</v>
      </c>
      <c r="Q547" s="19">
        <f t="shared" si="226"/>
        <v>0</v>
      </c>
      <c r="R547" s="19">
        <f t="shared" si="226"/>
        <v>0</v>
      </c>
      <c r="S547" s="235" t="s">
        <v>161</v>
      </c>
      <c r="T547" s="230" t="s">
        <v>161</v>
      </c>
      <c r="U547" s="19" t="s">
        <v>161</v>
      </c>
      <c r="V547" s="22" t="s">
        <v>161</v>
      </c>
      <c r="W547" s="260" t="s">
        <v>161</v>
      </c>
    </row>
    <row r="548" spans="1:23" ht="15.95" hidden="1" customHeight="1" outlineLevel="1" thickBot="1" x14ac:dyDescent="0.3">
      <c r="A548" s="380"/>
      <c r="B548" s="383"/>
      <c r="C548" s="345">
        <v>155</v>
      </c>
      <c r="D548" s="351" t="s">
        <v>115</v>
      </c>
      <c r="E548" s="69" t="s">
        <v>15</v>
      </c>
      <c r="F548" s="283"/>
      <c r="G548" s="190"/>
      <c r="H548" s="191"/>
      <c r="I548" s="25"/>
      <c r="J548" s="159"/>
      <c r="K548" s="100"/>
      <c r="L548" s="15"/>
      <c r="M548" s="108"/>
      <c r="N548" s="15"/>
      <c r="O548" s="100"/>
      <c r="P548" s="15"/>
      <c r="Q548" s="100"/>
      <c r="R548" s="15"/>
      <c r="S548" s="245"/>
      <c r="T548" s="246"/>
      <c r="U548" s="107"/>
      <c r="V548" s="123"/>
      <c r="W548" s="274"/>
    </row>
    <row r="549" spans="1:23" ht="15.95" hidden="1" customHeight="1" outlineLevel="1" thickBot="1" x14ac:dyDescent="0.3">
      <c r="A549" s="380"/>
      <c r="B549" s="383"/>
      <c r="C549" s="346"/>
      <c r="D549" s="352"/>
      <c r="E549" s="37" t="s">
        <v>16</v>
      </c>
      <c r="F549" s="283">
        <v>6</v>
      </c>
      <c r="G549" s="179"/>
      <c r="H549" s="182"/>
      <c r="I549" s="52">
        <v>5</v>
      </c>
      <c r="J549" s="160">
        <v>1</v>
      </c>
      <c r="K549" s="62"/>
      <c r="L549" s="61"/>
      <c r="M549" s="63">
        <v>1</v>
      </c>
      <c r="N549" s="61"/>
      <c r="O549" s="62">
        <v>2</v>
      </c>
      <c r="P549" s="61">
        <v>2</v>
      </c>
      <c r="Q549" s="62">
        <v>1</v>
      </c>
      <c r="R549" s="61"/>
      <c r="S549" s="247">
        <v>36</v>
      </c>
      <c r="T549" s="248">
        <v>13</v>
      </c>
      <c r="U549" s="65">
        <v>100</v>
      </c>
      <c r="V549" s="124">
        <v>125</v>
      </c>
      <c r="W549" s="271">
        <v>120</v>
      </c>
    </row>
    <row r="550" spans="1:23" ht="15.95" hidden="1" customHeight="1" outlineLevel="1" thickBot="1" x14ac:dyDescent="0.3">
      <c r="A550" s="380"/>
      <c r="B550" s="383"/>
      <c r="C550" s="347"/>
      <c r="D550" s="353"/>
      <c r="E550" s="19" t="s">
        <v>17</v>
      </c>
      <c r="F550" s="19">
        <f>IF(SUM(F548:F549)=SUM(I550:J550),SUM(F548:F549))</f>
        <v>6</v>
      </c>
      <c r="G550" s="19">
        <f t="shared" ref="G550:R550" si="227">SUM(G548:G549)</f>
        <v>0</v>
      </c>
      <c r="H550" s="19">
        <f t="shared" si="227"/>
        <v>0</v>
      </c>
      <c r="I550" s="19">
        <f t="shared" si="227"/>
        <v>5</v>
      </c>
      <c r="J550" s="19">
        <f t="shared" si="227"/>
        <v>1</v>
      </c>
      <c r="K550" s="19">
        <f t="shared" si="227"/>
        <v>0</v>
      </c>
      <c r="L550" s="19">
        <f t="shared" si="227"/>
        <v>0</v>
      </c>
      <c r="M550" s="19">
        <f t="shared" si="227"/>
        <v>1</v>
      </c>
      <c r="N550" s="19">
        <f t="shared" si="227"/>
        <v>0</v>
      </c>
      <c r="O550" s="19">
        <f t="shared" si="227"/>
        <v>2</v>
      </c>
      <c r="P550" s="19">
        <f t="shared" si="227"/>
        <v>2</v>
      </c>
      <c r="Q550" s="19">
        <f t="shared" si="227"/>
        <v>1</v>
      </c>
      <c r="R550" s="19">
        <f t="shared" si="227"/>
        <v>0</v>
      </c>
      <c r="S550" s="235" t="s">
        <v>161</v>
      </c>
      <c r="T550" s="230" t="s">
        <v>161</v>
      </c>
      <c r="U550" s="19" t="s">
        <v>161</v>
      </c>
      <c r="V550" s="22" t="s">
        <v>161</v>
      </c>
      <c r="W550" s="260" t="s">
        <v>161</v>
      </c>
    </row>
    <row r="551" spans="1:23" ht="15.95" hidden="1" customHeight="1" outlineLevel="1" thickBot="1" x14ac:dyDescent="0.3">
      <c r="A551" s="380"/>
      <c r="B551" s="383"/>
      <c r="C551" s="345">
        <v>156</v>
      </c>
      <c r="D551" s="351" t="s">
        <v>116</v>
      </c>
      <c r="E551" s="69" t="s">
        <v>15</v>
      </c>
      <c r="F551" s="283"/>
      <c r="G551" s="190"/>
      <c r="H551" s="191"/>
      <c r="I551" s="25"/>
      <c r="J551" s="159"/>
      <c r="K551" s="100"/>
      <c r="L551" s="15"/>
      <c r="M551" s="108"/>
      <c r="N551" s="15"/>
      <c r="O551" s="100"/>
      <c r="P551" s="15"/>
      <c r="Q551" s="100"/>
      <c r="R551" s="15"/>
      <c r="S551" s="245"/>
      <c r="T551" s="246"/>
      <c r="U551" s="107"/>
      <c r="V551" s="123"/>
      <c r="W551" s="274"/>
    </row>
    <row r="552" spans="1:23" ht="15.95" hidden="1" customHeight="1" outlineLevel="1" thickBot="1" x14ac:dyDescent="0.3">
      <c r="A552" s="380"/>
      <c r="B552" s="383"/>
      <c r="C552" s="346"/>
      <c r="D552" s="352"/>
      <c r="E552" s="37" t="s">
        <v>16</v>
      </c>
      <c r="F552" s="283">
        <v>19</v>
      </c>
      <c r="G552" s="179"/>
      <c r="H552" s="182"/>
      <c r="I552" s="52">
        <v>18</v>
      </c>
      <c r="J552" s="160">
        <v>1</v>
      </c>
      <c r="K552" s="62"/>
      <c r="L552" s="61"/>
      <c r="M552" s="63">
        <v>4</v>
      </c>
      <c r="N552" s="61">
        <v>1</v>
      </c>
      <c r="O552" s="62">
        <v>5</v>
      </c>
      <c r="P552" s="61"/>
      <c r="Q552" s="62">
        <v>1</v>
      </c>
      <c r="R552" s="61"/>
      <c r="S552" s="247">
        <v>37</v>
      </c>
      <c r="T552" s="248">
        <v>15</v>
      </c>
      <c r="U552" s="65">
        <v>15</v>
      </c>
      <c r="V552" s="126">
        <v>100</v>
      </c>
      <c r="W552" s="271">
        <v>49.2</v>
      </c>
    </row>
    <row r="553" spans="1:23" ht="15.95" hidden="1" customHeight="1" outlineLevel="1" thickBot="1" x14ac:dyDescent="0.3">
      <c r="A553" s="380"/>
      <c r="B553" s="383"/>
      <c r="C553" s="347"/>
      <c r="D553" s="353"/>
      <c r="E553" s="19" t="s">
        <v>17</v>
      </c>
      <c r="F553" s="19">
        <f>IF(SUM(F551:F552)=SUM(I553:J553),SUM(F551:F552))</f>
        <v>19</v>
      </c>
      <c r="G553" s="19">
        <f t="shared" ref="G553:R553" si="228">SUM(G551:G552)</f>
        <v>0</v>
      </c>
      <c r="H553" s="19">
        <f t="shared" si="228"/>
        <v>0</v>
      </c>
      <c r="I553" s="19">
        <f t="shared" si="228"/>
        <v>18</v>
      </c>
      <c r="J553" s="19">
        <f t="shared" si="228"/>
        <v>1</v>
      </c>
      <c r="K553" s="19">
        <f t="shared" si="228"/>
        <v>0</v>
      </c>
      <c r="L553" s="19">
        <f t="shared" si="228"/>
        <v>0</v>
      </c>
      <c r="M553" s="19">
        <f t="shared" si="228"/>
        <v>4</v>
      </c>
      <c r="N553" s="19">
        <f t="shared" si="228"/>
        <v>1</v>
      </c>
      <c r="O553" s="19">
        <f t="shared" si="228"/>
        <v>5</v>
      </c>
      <c r="P553" s="19">
        <f t="shared" si="228"/>
        <v>0</v>
      </c>
      <c r="Q553" s="19">
        <f t="shared" si="228"/>
        <v>1</v>
      </c>
      <c r="R553" s="19">
        <f t="shared" si="228"/>
        <v>0</v>
      </c>
      <c r="S553" s="235" t="s">
        <v>161</v>
      </c>
      <c r="T553" s="230" t="s">
        <v>161</v>
      </c>
      <c r="U553" s="19" t="s">
        <v>161</v>
      </c>
      <c r="V553" s="22" t="s">
        <v>161</v>
      </c>
      <c r="W553" s="260" t="s">
        <v>161</v>
      </c>
    </row>
    <row r="554" spans="1:23" ht="15.95" hidden="1" customHeight="1" outlineLevel="1" thickBot="1" x14ac:dyDescent="0.3">
      <c r="A554" s="380"/>
      <c r="B554" s="383"/>
      <c r="C554" s="345">
        <v>157</v>
      </c>
      <c r="D554" s="351" t="s">
        <v>124</v>
      </c>
      <c r="E554" s="69" t="s">
        <v>15</v>
      </c>
      <c r="F554" s="283"/>
      <c r="G554" s="190"/>
      <c r="H554" s="191"/>
      <c r="I554" s="25"/>
      <c r="J554" s="159"/>
      <c r="K554" s="100"/>
      <c r="L554" s="15"/>
      <c r="M554" s="108"/>
      <c r="N554" s="15"/>
      <c r="O554" s="100"/>
      <c r="P554" s="15"/>
      <c r="Q554" s="100"/>
      <c r="R554" s="15"/>
      <c r="S554" s="245"/>
      <c r="T554" s="246"/>
      <c r="U554" s="107"/>
      <c r="V554" s="123"/>
      <c r="W554" s="274"/>
    </row>
    <row r="555" spans="1:23" ht="15.95" hidden="1" customHeight="1" outlineLevel="1" thickBot="1" x14ac:dyDescent="0.3">
      <c r="A555" s="380"/>
      <c r="B555" s="383"/>
      <c r="C555" s="346"/>
      <c r="D555" s="352"/>
      <c r="E555" s="37" t="s">
        <v>16</v>
      </c>
      <c r="F555" s="283">
        <v>11</v>
      </c>
      <c r="G555" s="179"/>
      <c r="H555" s="182"/>
      <c r="I555" s="52">
        <v>10</v>
      </c>
      <c r="J555" s="160">
        <v>1</v>
      </c>
      <c r="K555" s="62"/>
      <c r="L555" s="61"/>
      <c r="M555" s="63">
        <v>5</v>
      </c>
      <c r="N555" s="61">
        <v>2</v>
      </c>
      <c r="O555" s="62">
        <v>2</v>
      </c>
      <c r="P555" s="61">
        <v>5</v>
      </c>
      <c r="Q555" s="62">
        <v>2</v>
      </c>
      <c r="R555" s="61"/>
      <c r="S555" s="247">
        <v>38</v>
      </c>
      <c r="T555" s="248">
        <v>17</v>
      </c>
      <c r="U555" s="65">
        <v>50</v>
      </c>
      <c r="V555" s="124">
        <v>150</v>
      </c>
      <c r="W555" s="271">
        <v>107</v>
      </c>
    </row>
    <row r="556" spans="1:23" ht="15.95" hidden="1" customHeight="1" outlineLevel="1" thickBot="1" x14ac:dyDescent="0.3">
      <c r="A556" s="380"/>
      <c r="B556" s="383"/>
      <c r="C556" s="347"/>
      <c r="D556" s="353"/>
      <c r="E556" s="19" t="s">
        <v>17</v>
      </c>
      <c r="F556" s="19">
        <f>IF(SUM(F554:F555)=SUM(I556:J556),SUM(F554:F555))</f>
        <v>11</v>
      </c>
      <c r="G556" s="19">
        <f t="shared" ref="G556:R556" si="229">SUM(G554:G555)</f>
        <v>0</v>
      </c>
      <c r="H556" s="19">
        <f t="shared" si="229"/>
        <v>0</v>
      </c>
      <c r="I556" s="19">
        <f t="shared" si="229"/>
        <v>10</v>
      </c>
      <c r="J556" s="19">
        <f t="shared" si="229"/>
        <v>1</v>
      </c>
      <c r="K556" s="19">
        <f t="shared" si="229"/>
        <v>0</v>
      </c>
      <c r="L556" s="19">
        <f t="shared" si="229"/>
        <v>0</v>
      </c>
      <c r="M556" s="19">
        <f t="shared" si="229"/>
        <v>5</v>
      </c>
      <c r="N556" s="19">
        <f t="shared" si="229"/>
        <v>2</v>
      </c>
      <c r="O556" s="19">
        <f t="shared" si="229"/>
        <v>2</v>
      </c>
      <c r="P556" s="19">
        <f t="shared" si="229"/>
        <v>5</v>
      </c>
      <c r="Q556" s="19">
        <f t="shared" si="229"/>
        <v>2</v>
      </c>
      <c r="R556" s="19">
        <f t="shared" si="229"/>
        <v>0</v>
      </c>
      <c r="S556" s="235" t="s">
        <v>161</v>
      </c>
      <c r="T556" s="230" t="s">
        <v>161</v>
      </c>
      <c r="U556" s="19" t="s">
        <v>161</v>
      </c>
      <c r="V556" s="22" t="s">
        <v>161</v>
      </c>
      <c r="W556" s="260" t="s">
        <v>161</v>
      </c>
    </row>
    <row r="557" spans="1:23" ht="15.95" hidden="1" customHeight="1" outlineLevel="1" thickBot="1" x14ac:dyDescent="0.3">
      <c r="A557" s="380"/>
      <c r="B557" s="383"/>
      <c r="C557" s="345">
        <v>158</v>
      </c>
      <c r="D557" s="351" t="s">
        <v>216</v>
      </c>
      <c r="E557" s="69" t="s">
        <v>15</v>
      </c>
      <c r="F557" s="283"/>
      <c r="G557" s="190"/>
      <c r="H557" s="191"/>
      <c r="I557" s="25"/>
      <c r="J557" s="159"/>
      <c r="K557" s="100"/>
      <c r="L557" s="15"/>
      <c r="M557" s="108"/>
      <c r="N557" s="15"/>
      <c r="O557" s="100"/>
      <c r="P557" s="15"/>
      <c r="Q557" s="100"/>
      <c r="R557" s="15"/>
      <c r="S557" s="245"/>
      <c r="T557" s="246"/>
      <c r="U557" s="107"/>
      <c r="V557" s="123"/>
      <c r="W557" s="274"/>
    </row>
    <row r="558" spans="1:23" ht="15.95" hidden="1" customHeight="1" outlineLevel="1" thickBot="1" x14ac:dyDescent="0.3">
      <c r="A558" s="380"/>
      <c r="B558" s="383"/>
      <c r="C558" s="346"/>
      <c r="D558" s="352"/>
      <c r="E558" s="37" t="s">
        <v>16</v>
      </c>
      <c r="F558" s="283"/>
      <c r="G558" s="179"/>
      <c r="H558" s="182"/>
      <c r="I558" s="52"/>
      <c r="J558" s="160"/>
      <c r="K558" s="62"/>
      <c r="L558" s="61"/>
      <c r="M558" s="63"/>
      <c r="N558" s="61"/>
      <c r="O558" s="62"/>
      <c r="P558" s="61"/>
      <c r="Q558" s="62"/>
      <c r="R558" s="61"/>
      <c r="S558" s="247"/>
      <c r="T558" s="248"/>
      <c r="U558" s="65"/>
      <c r="V558" s="124"/>
      <c r="W558" s="271"/>
    </row>
    <row r="559" spans="1:23" ht="15.75" hidden="1" customHeight="1" outlineLevel="1" thickBot="1" x14ac:dyDescent="0.3">
      <c r="A559" s="380"/>
      <c r="B559" s="383"/>
      <c r="C559" s="347"/>
      <c r="D559" s="353"/>
      <c r="E559" s="19" t="s">
        <v>17</v>
      </c>
      <c r="F559" s="19">
        <f>IF(SUM(F557:F558)=SUM(I559:J559),SUM(F557:F558))</f>
        <v>0</v>
      </c>
      <c r="G559" s="19">
        <f t="shared" ref="G559:R559" si="230">SUM(G557:G558)</f>
        <v>0</v>
      </c>
      <c r="H559" s="19">
        <f t="shared" si="230"/>
        <v>0</v>
      </c>
      <c r="I559" s="19">
        <f t="shared" si="230"/>
        <v>0</v>
      </c>
      <c r="J559" s="19">
        <f t="shared" si="230"/>
        <v>0</v>
      </c>
      <c r="K559" s="19">
        <f t="shared" si="230"/>
        <v>0</v>
      </c>
      <c r="L559" s="19">
        <f t="shared" si="230"/>
        <v>0</v>
      </c>
      <c r="M559" s="19">
        <f t="shared" si="230"/>
        <v>0</v>
      </c>
      <c r="N559" s="19">
        <f t="shared" si="230"/>
        <v>0</v>
      </c>
      <c r="O559" s="19">
        <f t="shared" si="230"/>
        <v>0</v>
      </c>
      <c r="P559" s="19">
        <f t="shared" si="230"/>
        <v>0</v>
      </c>
      <c r="Q559" s="19">
        <f t="shared" si="230"/>
        <v>0</v>
      </c>
      <c r="R559" s="19">
        <f t="shared" si="230"/>
        <v>0</v>
      </c>
      <c r="S559" s="235" t="s">
        <v>161</v>
      </c>
      <c r="T559" s="230" t="s">
        <v>161</v>
      </c>
      <c r="U559" s="19" t="s">
        <v>161</v>
      </c>
      <c r="V559" s="22" t="s">
        <v>161</v>
      </c>
      <c r="W559" s="260" t="s">
        <v>161</v>
      </c>
    </row>
    <row r="560" spans="1:23" ht="15.95" hidden="1" customHeight="1" outlineLevel="1" thickBot="1" x14ac:dyDescent="0.3">
      <c r="A560" s="380"/>
      <c r="B560" s="383"/>
      <c r="C560" s="345">
        <v>159</v>
      </c>
      <c r="D560" s="351" t="s">
        <v>195</v>
      </c>
      <c r="E560" s="69" t="s">
        <v>15</v>
      </c>
      <c r="F560" s="283"/>
      <c r="G560" s="190"/>
      <c r="H560" s="191"/>
      <c r="I560" s="25"/>
      <c r="J560" s="159"/>
      <c r="K560" s="100"/>
      <c r="L560" s="15"/>
      <c r="M560" s="108"/>
      <c r="N560" s="15"/>
      <c r="O560" s="100"/>
      <c r="P560" s="15"/>
      <c r="Q560" s="100"/>
      <c r="R560" s="15"/>
      <c r="S560" s="245"/>
      <c r="T560" s="246"/>
      <c r="U560" s="107"/>
      <c r="V560" s="123"/>
      <c r="W560" s="274"/>
    </row>
    <row r="561" spans="1:23" ht="15.95" hidden="1" customHeight="1" outlineLevel="1" thickBot="1" x14ac:dyDescent="0.3">
      <c r="A561" s="380"/>
      <c r="B561" s="383"/>
      <c r="C561" s="346"/>
      <c r="D561" s="352"/>
      <c r="E561" s="37" t="s">
        <v>16</v>
      </c>
      <c r="F561" s="283">
        <v>3</v>
      </c>
      <c r="G561" s="179"/>
      <c r="H561" s="182"/>
      <c r="I561" s="52">
        <v>3</v>
      </c>
      <c r="J561" s="160"/>
      <c r="K561" s="62"/>
      <c r="L561" s="61"/>
      <c r="M561" s="63"/>
      <c r="N561" s="61"/>
      <c r="O561" s="62">
        <v>1</v>
      </c>
      <c r="P561" s="61"/>
      <c r="Q561" s="62"/>
      <c r="R561" s="61"/>
      <c r="S561" s="247">
        <v>39</v>
      </c>
      <c r="T561" s="248">
        <v>12</v>
      </c>
      <c r="U561" s="65">
        <v>40</v>
      </c>
      <c r="V561" s="126">
        <v>100</v>
      </c>
      <c r="W561" s="271">
        <v>61</v>
      </c>
    </row>
    <row r="562" spans="1:23" ht="20.25" hidden="1" customHeight="1" outlineLevel="1" thickBot="1" x14ac:dyDescent="0.3">
      <c r="A562" s="380"/>
      <c r="B562" s="383"/>
      <c r="C562" s="347"/>
      <c r="D562" s="353"/>
      <c r="E562" s="19" t="s">
        <v>17</v>
      </c>
      <c r="F562" s="19">
        <f>IF(SUM(F560:F561)=SUM(I562:J562),SUM(F560:F561))</f>
        <v>3</v>
      </c>
      <c r="G562" s="19">
        <f t="shared" ref="G562:R562" si="231">SUM(G560:G561)</f>
        <v>0</v>
      </c>
      <c r="H562" s="19">
        <f t="shared" si="231"/>
        <v>0</v>
      </c>
      <c r="I562" s="19">
        <f t="shared" si="231"/>
        <v>3</v>
      </c>
      <c r="J562" s="19">
        <f t="shared" si="231"/>
        <v>0</v>
      </c>
      <c r="K562" s="19">
        <f t="shared" si="231"/>
        <v>0</v>
      </c>
      <c r="L562" s="19">
        <f t="shared" si="231"/>
        <v>0</v>
      </c>
      <c r="M562" s="19">
        <f t="shared" si="231"/>
        <v>0</v>
      </c>
      <c r="N562" s="19">
        <f t="shared" si="231"/>
        <v>0</v>
      </c>
      <c r="O562" s="19">
        <f t="shared" si="231"/>
        <v>1</v>
      </c>
      <c r="P562" s="19">
        <f t="shared" si="231"/>
        <v>0</v>
      </c>
      <c r="Q562" s="19">
        <f t="shared" si="231"/>
        <v>0</v>
      </c>
      <c r="R562" s="19">
        <f t="shared" si="231"/>
        <v>0</v>
      </c>
      <c r="S562" s="235" t="s">
        <v>161</v>
      </c>
      <c r="T562" s="230" t="s">
        <v>161</v>
      </c>
      <c r="U562" s="19" t="s">
        <v>161</v>
      </c>
      <c r="V562" s="22" t="s">
        <v>161</v>
      </c>
      <c r="W562" s="260" t="s">
        <v>161</v>
      </c>
    </row>
    <row r="563" spans="1:23" ht="15.95" hidden="1" customHeight="1" outlineLevel="1" thickBot="1" x14ac:dyDescent="0.3">
      <c r="A563" s="380"/>
      <c r="B563" s="383"/>
      <c r="C563" s="345">
        <v>160</v>
      </c>
      <c r="D563" s="351" t="s">
        <v>117</v>
      </c>
      <c r="E563" s="69" t="s">
        <v>15</v>
      </c>
      <c r="F563" s="283"/>
      <c r="G563" s="190"/>
      <c r="H563" s="191"/>
      <c r="I563" s="25"/>
      <c r="J563" s="159"/>
      <c r="K563" s="100"/>
      <c r="L563" s="15"/>
      <c r="M563" s="108"/>
      <c r="N563" s="15"/>
      <c r="O563" s="100"/>
      <c r="P563" s="15"/>
      <c r="Q563" s="100"/>
      <c r="R563" s="15"/>
      <c r="S563" s="245"/>
      <c r="T563" s="246"/>
      <c r="U563" s="107"/>
      <c r="V563" s="123"/>
      <c r="W563" s="274"/>
    </row>
    <row r="564" spans="1:23" ht="15.95" hidden="1" customHeight="1" outlineLevel="1" thickBot="1" x14ac:dyDescent="0.3">
      <c r="A564" s="380"/>
      <c r="B564" s="383"/>
      <c r="C564" s="346"/>
      <c r="D564" s="352"/>
      <c r="E564" s="37" t="s">
        <v>16</v>
      </c>
      <c r="F564" s="283">
        <v>8</v>
      </c>
      <c r="G564" s="179"/>
      <c r="H564" s="182"/>
      <c r="I564" s="52">
        <v>7</v>
      </c>
      <c r="J564" s="160">
        <v>1</v>
      </c>
      <c r="K564" s="62"/>
      <c r="L564" s="61"/>
      <c r="M564" s="63">
        <v>4</v>
      </c>
      <c r="N564" s="61"/>
      <c r="O564" s="62">
        <v>2</v>
      </c>
      <c r="P564" s="61">
        <v>6</v>
      </c>
      <c r="Q564" s="62">
        <v>2</v>
      </c>
      <c r="R564" s="61"/>
      <c r="S564" s="247">
        <v>36.9</v>
      </c>
      <c r="T564" s="248">
        <v>17.100000000000001</v>
      </c>
      <c r="U564" s="65">
        <v>55</v>
      </c>
      <c r="V564" s="124">
        <v>135</v>
      </c>
      <c r="W564" s="271">
        <v>81.25</v>
      </c>
    </row>
    <row r="565" spans="1:23" ht="15.75" hidden="1" customHeight="1" outlineLevel="1" thickBot="1" x14ac:dyDescent="0.3">
      <c r="A565" s="380"/>
      <c r="B565" s="383"/>
      <c r="C565" s="347"/>
      <c r="D565" s="353"/>
      <c r="E565" s="19" t="s">
        <v>17</v>
      </c>
      <c r="F565" s="19">
        <f>IF(SUM(F563:F564)=SUM(I565:J565),SUM(F563:F564))</f>
        <v>8</v>
      </c>
      <c r="G565" s="19">
        <f t="shared" ref="G565:R565" si="232">SUM(G563:G564)</f>
        <v>0</v>
      </c>
      <c r="H565" s="19">
        <f t="shared" si="232"/>
        <v>0</v>
      </c>
      <c r="I565" s="19">
        <f t="shared" si="232"/>
        <v>7</v>
      </c>
      <c r="J565" s="19">
        <f t="shared" si="232"/>
        <v>1</v>
      </c>
      <c r="K565" s="19">
        <f t="shared" si="232"/>
        <v>0</v>
      </c>
      <c r="L565" s="19">
        <f t="shared" si="232"/>
        <v>0</v>
      </c>
      <c r="M565" s="19">
        <f t="shared" si="232"/>
        <v>4</v>
      </c>
      <c r="N565" s="19">
        <f t="shared" si="232"/>
        <v>0</v>
      </c>
      <c r="O565" s="19">
        <f t="shared" si="232"/>
        <v>2</v>
      </c>
      <c r="P565" s="19">
        <f t="shared" si="232"/>
        <v>6</v>
      </c>
      <c r="Q565" s="19">
        <f t="shared" si="232"/>
        <v>2</v>
      </c>
      <c r="R565" s="19">
        <f t="shared" si="232"/>
        <v>0</v>
      </c>
      <c r="S565" s="235" t="s">
        <v>161</v>
      </c>
      <c r="T565" s="230" t="s">
        <v>161</v>
      </c>
      <c r="U565" s="19" t="s">
        <v>161</v>
      </c>
      <c r="V565" s="22" t="s">
        <v>161</v>
      </c>
      <c r="W565" s="260" t="s">
        <v>161</v>
      </c>
    </row>
    <row r="566" spans="1:23" ht="15.95" hidden="1" customHeight="1" outlineLevel="1" thickBot="1" x14ac:dyDescent="0.3">
      <c r="A566" s="380"/>
      <c r="B566" s="383"/>
      <c r="C566" s="345">
        <v>161</v>
      </c>
      <c r="D566" s="351" t="s">
        <v>287</v>
      </c>
      <c r="E566" s="69" t="s">
        <v>15</v>
      </c>
      <c r="F566" s="283"/>
      <c r="G566" s="190"/>
      <c r="H566" s="191"/>
      <c r="I566" s="25"/>
      <c r="J566" s="159"/>
      <c r="K566" s="100"/>
      <c r="L566" s="15"/>
      <c r="M566" s="108"/>
      <c r="N566" s="15"/>
      <c r="O566" s="100"/>
      <c r="P566" s="15"/>
      <c r="Q566" s="100"/>
      <c r="R566" s="15"/>
      <c r="S566" s="245"/>
      <c r="T566" s="246"/>
      <c r="U566" s="107"/>
      <c r="V566" s="123"/>
      <c r="W566" s="274"/>
    </row>
    <row r="567" spans="1:23" ht="15.95" hidden="1" customHeight="1" outlineLevel="1" thickBot="1" x14ac:dyDescent="0.3">
      <c r="A567" s="380"/>
      <c r="B567" s="383"/>
      <c r="C567" s="346"/>
      <c r="D567" s="352"/>
      <c r="E567" s="75" t="s">
        <v>16</v>
      </c>
      <c r="F567" s="283">
        <v>15</v>
      </c>
      <c r="G567" s="179"/>
      <c r="H567" s="182"/>
      <c r="I567" s="52">
        <v>11</v>
      </c>
      <c r="J567" s="160">
        <v>4</v>
      </c>
      <c r="K567" s="62"/>
      <c r="L567" s="61"/>
      <c r="M567" s="63">
        <v>3</v>
      </c>
      <c r="N567" s="61"/>
      <c r="O567" s="62">
        <v>13</v>
      </c>
      <c r="P567" s="61">
        <v>7</v>
      </c>
      <c r="Q567" s="62">
        <v>3</v>
      </c>
      <c r="R567" s="61"/>
      <c r="S567" s="247">
        <v>36</v>
      </c>
      <c r="T567" s="248">
        <v>18</v>
      </c>
      <c r="U567" s="65">
        <v>35</v>
      </c>
      <c r="V567" s="124">
        <v>130</v>
      </c>
      <c r="W567" s="271">
        <v>77</v>
      </c>
    </row>
    <row r="568" spans="1:23" ht="15.95" hidden="1" customHeight="1" outlineLevel="1" thickBot="1" x14ac:dyDescent="0.3">
      <c r="A568" s="380"/>
      <c r="B568" s="383"/>
      <c r="C568" s="347"/>
      <c r="D568" s="352"/>
      <c r="E568" s="19" t="s">
        <v>17</v>
      </c>
      <c r="F568" s="19">
        <f>IF(SUM(F566:F567)=SUM(I568:J568),SUM(F566:F567))</f>
        <v>15</v>
      </c>
      <c r="G568" s="19">
        <f t="shared" ref="G568:R568" si="233">SUM(G566:G567)</f>
        <v>0</v>
      </c>
      <c r="H568" s="19">
        <f t="shared" si="233"/>
        <v>0</v>
      </c>
      <c r="I568" s="19">
        <f t="shared" si="233"/>
        <v>11</v>
      </c>
      <c r="J568" s="19">
        <f t="shared" si="233"/>
        <v>4</v>
      </c>
      <c r="K568" s="19">
        <f t="shared" si="233"/>
        <v>0</v>
      </c>
      <c r="L568" s="19">
        <f t="shared" si="233"/>
        <v>0</v>
      </c>
      <c r="M568" s="19">
        <f t="shared" si="233"/>
        <v>3</v>
      </c>
      <c r="N568" s="19">
        <f t="shared" si="233"/>
        <v>0</v>
      </c>
      <c r="O568" s="19">
        <f t="shared" si="233"/>
        <v>13</v>
      </c>
      <c r="P568" s="19">
        <f t="shared" si="233"/>
        <v>7</v>
      </c>
      <c r="Q568" s="19">
        <f t="shared" si="233"/>
        <v>3</v>
      </c>
      <c r="R568" s="19">
        <f t="shared" si="233"/>
        <v>0</v>
      </c>
      <c r="S568" s="235" t="s">
        <v>161</v>
      </c>
      <c r="T568" s="230" t="s">
        <v>161</v>
      </c>
      <c r="U568" s="19" t="s">
        <v>161</v>
      </c>
      <c r="V568" s="22" t="s">
        <v>161</v>
      </c>
      <c r="W568" s="260" t="s">
        <v>161</v>
      </c>
    </row>
    <row r="569" spans="1:23" ht="15.95" customHeight="1" collapsed="1" thickBot="1" x14ac:dyDescent="0.3">
      <c r="A569" s="380"/>
      <c r="B569" s="385"/>
      <c r="C569" s="364" t="s">
        <v>150</v>
      </c>
      <c r="D569" s="365"/>
      <c r="E569" s="31" t="s">
        <v>15</v>
      </c>
      <c r="F569" s="283">
        <f>F566+F563+F560+F557+F554+F551+F548+F545+F542+F539+F536</f>
        <v>0</v>
      </c>
      <c r="G569" s="215">
        <f t="shared" ref="G569:R570" si="234">G566+G563+G560+G557+G554+G551+G548+G545+G542+G539+G536</f>
        <v>0</v>
      </c>
      <c r="H569" s="215">
        <f t="shared" si="234"/>
        <v>0</v>
      </c>
      <c r="I569" s="31">
        <f t="shared" si="234"/>
        <v>0</v>
      </c>
      <c r="J569" s="73">
        <f t="shared" si="234"/>
        <v>0</v>
      </c>
      <c r="K569" s="153">
        <f t="shared" si="234"/>
        <v>0</v>
      </c>
      <c r="L569" s="153">
        <f t="shared" si="234"/>
        <v>0</v>
      </c>
      <c r="M569" s="20">
        <f t="shared" si="234"/>
        <v>0</v>
      </c>
      <c r="N569" s="205">
        <f t="shared" si="234"/>
        <v>0</v>
      </c>
      <c r="O569" s="205">
        <f t="shared" si="234"/>
        <v>0</v>
      </c>
      <c r="P569" s="205">
        <f t="shared" si="234"/>
        <v>0</v>
      </c>
      <c r="Q569" s="205">
        <f t="shared" si="234"/>
        <v>0</v>
      </c>
      <c r="R569" s="205">
        <f t="shared" si="234"/>
        <v>0</v>
      </c>
      <c r="S569" s="244"/>
      <c r="T569" s="244"/>
      <c r="U569" s="153"/>
      <c r="V569" s="153"/>
      <c r="W569" s="265"/>
    </row>
    <row r="570" spans="1:23" ht="17.25" customHeight="1" thickBot="1" x14ac:dyDescent="0.3">
      <c r="A570" s="380"/>
      <c r="B570" s="385"/>
      <c r="C570" s="366"/>
      <c r="D570" s="367"/>
      <c r="E570" s="31" t="s">
        <v>16</v>
      </c>
      <c r="F570" s="283">
        <f>F567+F564+F561+F558+F555+F552+F549+F546+F543+F540+F537</f>
        <v>316</v>
      </c>
      <c r="G570" s="215">
        <f t="shared" si="234"/>
        <v>0</v>
      </c>
      <c r="H570" s="215">
        <f t="shared" si="234"/>
        <v>0</v>
      </c>
      <c r="I570" s="205">
        <f t="shared" si="234"/>
        <v>259</v>
      </c>
      <c r="J570" s="205">
        <f t="shared" si="234"/>
        <v>57</v>
      </c>
      <c r="K570" s="205">
        <f t="shared" si="234"/>
        <v>0</v>
      </c>
      <c r="L570" s="205">
        <f t="shared" si="234"/>
        <v>0</v>
      </c>
      <c r="M570" s="20">
        <f t="shared" si="234"/>
        <v>109</v>
      </c>
      <c r="N570" s="205">
        <f t="shared" si="234"/>
        <v>59</v>
      </c>
      <c r="O570" s="205">
        <f t="shared" si="234"/>
        <v>106</v>
      </c>
      <c r="P570" s="205">
        <f t="shared" si="234"/>
        <v>54</v>
      </c>
      <c r="Q570" s="205">
        <f t="shared" si="234"/>
        <v>55</v>
      </c>
      <c r="R570" s="205">
        <f t="shared" si="234"/>
        <v>1</v>
      </c>
      <c r="S570" s="244">
        <f t="shared" ref="S570:W570" si="235">AVERAGE(S567,S564,S561,S558,S555,S552,S549,S546,S543,S540,S537)</f>
        <v>36.370000000000005</v>
      </c>
      <c r="T570" s="244">
        <f t="shared" si="235"/>
        <v>15.179999999999998</v>
      </c>
      <c r="U570" s="161">
        <f t="shared" si="235"/>
        <v>40.799999999999997</v>
      </c>
      <c r="V570" s="161">
        <f t="shared" si="235"/>
        <v>142.19999999999999</v>
      </c>
      <c r="W570" s="265">
        <f t="shared" si="235"/>
        <v>90.174999999999997</v>
      </c>
    </row>
    <row r="571" spans="1:23" ht="17.25" customHeight="1" thickBot="1" x14ac:dyDescent="0.3">
      <c r="A571" s="381"/>
      <c r="B571" s="386"/>
      <c r="C571" s="368"/>
      <c r="D571" s="369"/>
      <c r="E571" s="115" t="s">
        <v>17</v>
      </c>
      <c r="F571" s="115">
        <f>IF(SUM(F569:F570)=SUM(I571:J571),SUM(F569:F570))</f>
        <v>316</v>
      </c>
      <c r="G571" s="137">
        <f t="shared" ref="G571:R571" si="236">SUM(G569:G570)</f>
        <v>0</v>
      </c>
      <c r="H571" s="137">
        <f t="shared" si="236"/>
        <v>0</v>
      </c>
      <c r="I571" s="137">
        <f t="shared" si="236"/>
        <v>259</v>
      </c>
      <c r="J571" s="137">
        <f t="shared" si="236"/>
        <v>57</v>
      </c>
      <c r="K571" s="137">
        <f t="shared" si="236"/>
        <v>0</v>
      </c>
      <c r="L571" s="137">
        <f t="shared" si="236"/>
        <v>0</v>
      </c>
      <c r="M571" s="137">
        <f t="shared" si="236"/>
        <v>109</v>
      </c>
      <c r="N571" s="137">
        <f t="shared" si="236"/>
        <v>59</v>
      </c>
      <c r="O571" s="137">
        <f t="shared" si="236"/>
        <v>106</v>
      </c>
      <c r="P571" s="137">
        <f t="shared" si="236"/>
        <v>54</v>
      </c>
      <c r="Q571" s="137">
        <f t="shared" si="236"/>
        <v>55</v>
      </c>
      <c r="R571" s="137">
        <f t="shared" si="236"/>
        <v>1</v>
      </c>
      <c r="S571" s="141" t="s">
        <v>162</v>
      </c>
      <c r="T571" s="141" t="s">
        <v>162</v>
      </c>
      <c r="U571" s="116" t="s">
        <v>162</v>
      </c>
      <c r="V571" s="117" t="s">
        <v>162</v>
      </c>
      <c r="W571" s="259" t="s">
        <v>162</v>
      </c>
    </row>
    <row r="572" spans="1:23" ht="15.95" hidden="1" customHeight="1" outlineLevel="1" thickBot="1" x14ac:dyDescent="0.3">
      <c r="A572" s="379">
        <v>23</v>
      </c>
      <c r="B572" s="382" t="s">
        <v>21</v>
      </c>
      <c r="C572" s="345">
        <v>162</v>
      </c>
      <c r="D572" s="387" t="s">
        <v>22</v>
      </c>
      <c r="E572" s="48" t="s">
        <v>15</v>
      </c>
      <c r="F572" s="283">
        <v>20</v>
      </c>
      <c r="G572" s="190"/>
      <c r="H572" s="191">
        <v>1</v>
      </c>
      <c r="I572" s="25">
        <v>16</v>
      </c>
      <c r="J572" s="159">
        <v>4</v>
      </c>
      <c r="K572" s="100"/>
      <c r="L572" s="15"/>
      <c r="M572" s="108">
        <v>9</v>
      </c>
      <c r="N572" s="15"/>
      <c r="O572" s="100">
        <v>14</v>
      </c>
      <c r="P572" s="15">
        <v>1</v>
      </c>
      <c r="Q572" s="100">
        <v>5</v>
      </c>
      <c r="R572" s="15"/>
      <c r="S572" s="245">
        <v>34</v>
      </c>
      <c r="T572" s="246">
        <v>14</v>
      </c>
      <c r="U572" s="107">
        <v>2</v>
      </c>
      <c r="V572" s="123">
        <v>20</v>
      </c>
      <c r="W572" s="274">
        <v>9.8000000000000007</v>
      </c>
    </row>
    <row r="573" spans="1:23" ht="15.95" hidden="1" customHeight="1" outlineLevel="1" thickBot="1" x14ac:dyDescent="0.3">
      <c r="A573" s="380"/>
      <c r="B573" s="383"/>
      <c r="C573" s="346"/>
      <c r="D573" s="349"/>
      <c r="E573" s="37" t="s">
        <v>16</v>
      </c>
      <c r="F573" s="283">
        <v>72</v>
      </c>
      <c r="G573" s="179"/>
      <c r="H573" s="182"/>
      <c r="I573" s="52">
        <v>54</v>
      </c>
      <c r="J573" s="160">
        <v>18</v>
      </c>
      <c r="K573" s="62"/>
      <c r="L573" s="61"/>
      <c r="M573" s="63">
        <v>44</v>
      </c>
      <c r="N573" s="61">
        <v>4</v>
      </c>
      <c r="O573" s="62">
        <v>55</v>
      </c>
      <c r="P573" s="61">
        <v>23</v>
      </c>
      <c r="Q573" s="62">
        <v>28</v>
      </c>
      <c r="R573" s="61"/>
      <c r="S573" s="247">
        <v>40</v>
      </c>
      <c r="T573" s="248">
        <v>21</v>
      </c>
      <c r="U573" s="65">
        <v>5</v>
      </c>
      <c r="V573" s="124">
        <v>175</v>
      </c>
      <c r="W573" s="271">
        <v>89.7</v>
      </c>
    </row>
    <row r="574" spans="1:23" ht="15.95" hidden="1" customHeight="1" outlineLevel="1" thickBot="1" x14ac:dyDescent="0.3">
      <c r="A574" s="380"/>
      <c r="B574" s="383"/>
      <c r="C574" s="347"/>
      <c r="D574" s="350"/>
      <c r="E574" s="19" t="s">
        <v>17</v>
      </c>
      <c r="F574" s="19">
        <f>IF(SUM(F572:F573)=SUM(I574:J574),SUM(F572:F573))</f>
        <v>92</v>
      </c>
      <c r="G574" s="19">
        <f t="shared" ref="G574:R574" si="237">SUM(G572:G573)</f>
        <v>0</v>
      </c>
      <c r="H574" s="19">
        <f t="shared" si="237"/>
        <v>1</v>
      </c>
      <c r="I574" s="19">
        <f t="shared" si="237"/>
        <v>70</v>
      </c>
      <c r="J574" s="19">
        <f t="shared" si="237"/>
        <v>22</v>
      </c>
      <c r="K574" s="19">
        <f t="shared" si="237"/>
        <v>0</v>
      </c>
      <c r="L574" s="19">
        <f t="shared" si="237"/>
        <v>0</v>
      </c>
      <c r="M574" s="19">
        <f t="shared" si="237"/>
        <v>53</v>
      </c>
      <c r="N574" s="19">
        <f t="shared" si="237"/>
        <v>4</v>
      </c>
      <c r="O574" s="19">
        <f t="shared" si="237"/>
        <v>69</v>
      </c>
      <c r="P574" s="19">
        <f t="shared" si="237"/>
        <v>24</v>
      </c>
      <c r="Q574" s="19">
        <f t="shared" si="237"/>
        <v>33</v>
      </c>
      <c r="R574" s="19">
        <f t="shared" si="237"/>
        <v>0</v>
      </c>
      <c r="S574" s="235" t="s">
        <v>161</v>
      </c>
      <c r="T574" s="230" t="s">
        <v>161</v>
      </c>
      <c r="U574" s="19" t="s">
        <v>161</v>
      </c>
      <c r="V574" s="22" t="s">
        <v>161</v>
      </c>
      <c r="W574" s="260" t="s">
        <v>161</v>
      </c>
    </row>
    <row r="575" spans="1:23" ht="15.95" hidden="1" customHeight="1" outlineLevel="1" thickBot="1" x14ac:dyDescent="0.3">
      <c r="A575" s="380"/>
      <c r="B575" s="383"/>
      <c r="C575" s="345">
        <v>163</v>
      </c>
      <c r="D575" s="351" t="s">
        <v>23</v>
      </c>
      <c r="E575" s="69" t="s">
        <v>15</v>
      </c>
      <c r="F575" s="283"/>
      <c r="G575" s="190"/>
      <c r="H575" s="191"/>
      <c r="I575" s="25"/>
      <c r="J575" s="159"/>
      <c r="K575" s="100"/>
      <c r="L575" s="15"/>
      <c r="M575" s="108"/>
      <c r="N575" s="15"/>
      <c r="O575" s="100"/>
      <c r="P575" s="15"/>
      <c r="Q575" s="100"/>
      <c r="R575" s="15"/>
      <c r="S575" s="245"/>
      <c r="T575" s="246"/>
      <c r="U575" s="107"/>
      <c r="V575" s="123"/>
      <c r="W575" s="274"/>
    </row>
    <row r="576" spans="1:23" ht="15.95" hidden="1" customHeight="1" outlineLevel="1" thickBot="1" x14ac:dyDescent="0.3">
      <c r="A576" s="380"/>
      <c r="B576" s="383"/>
      <c r="C576" s="346"/>
      <c r="D576" s="352"/>
      <c r="E576" s="37" t="s">
        <v>16</v>
      </c>
      <c r="F576" s="283">
        <v>33</v>
      </c>
      <c r="G576" s="179"/>
      <c r="H576" s="182"/>
      <c r="I576" s="52">
        <v>28</v>
      </c>
      <c r="J576" s="160">
        <v>5</v>
      </c>
      <c r="K576" s="62"/>
      <c r="L576" s="61"/>
      <c r="M576" s="63">
        <v>15</v>
      </c>
      <c r="N576" s="61">
        <v>5</v>
      </c>
      <c r="O576" s="62">
        <v>27</v>
      </c>
      <c r="P576" s="61"/>
      <c r="Q576" s="62">
        <v>9</v>
      </c>
      <c r="R576" s="61">
        <v>2</v>
      </c>
      <c r="S576" s="247">
        <v>32.799999999999997</v>
      </c>
      <c r="T576" s="248">
        <v>12.2</v>
      </c>
      <c r="U576" s="65">
        <v>5</v>
      </c>
      <c r="V576" s="126">
        <v>150</v>
      </c>
      <c r="W576" s="271">
        <v>73</v>
      </c>
    </row>
    <row r="577" spans="1:23" ht="15.95" hidden="1" customHeight="1" outlineLevel="1" thickBot="1" x14ac:dyDescent="0.3">
      <c r="A577" s="380"/>
      <c r="B577" s="383"/>
      <c r="C577" s="347"/>
      <c r="D577" s="353"/>
      <c r="E577" s="19" t="s">
        <v>17</v>
      </c>
      <c r="F577" s="19">
        <f>IF(SUM(F575:F576)=SUM(I577:J577),SUM(F575:F576))</f>
        <v>33</v>
      </c>
      <c r="G577" s="19">
        <f t="shared" ref="G577:R577" si="238">SUM(G575:G576)</f>
        <v>0</v>
      </c>
      <c r="H577" s="19">
        <f t="shared" si="238"/>
        <v>0</v>
      </c>
      <c r="I577" s="19">
        <f t="shared" si="238"/>
        <v>28</v>
      </c>
      <c r="J577" s="19">
        <f t="shared" si="238"/>
        <v>5</v>
      </c>
      <c r="K577" s="19">
        <f t="shared" si="238"/>
        <v>0</v>
      </c>
      <c r="L577" s="19">
        <f t="shared" si="238"/>
        <v>0</v>
      </c>
      <c r="M577" s="19">
        <f t="shared" si="238"/>
        <v>15</v>
      </c>
      <c r="N577" s="19">
        <f t="shared" si="238"/>
        <v>5</v>
      </c>
      <c r="O577" s="19">
        <f t="shared" si="238"/>
        <v>27</v>
      </c>
      <c r="P577" s="19">
        <f t="shared" si="238"/>
        <v>0</v>
      </c>
      <c r="Q577" s="19">
        <f t="shared" si="238"/>
        <v>9</v>
      </c>
      <c r="R577" s="19">
        <f t="shared" si="238"/>
        <v>2</v>
      </c>
      <c r="S577" s="235" t="s">
        <v>161</v>
      </c>
      <c r="T577" s="230" t="s">
        <v>161</v>
      </c>
      <c r="U577" s="19" t="s">
        <v>161</v>
      </c>
      <c r="V577" s="22" t="s">
        <v>161</v>
      </c>
      <c r="W577" s="260" t="s">
        <v>161</v>
      </c>
    </row>
    <row r="578" spans="1:23" ht="15.95" hidden="1" customHeight="1" outlineLevel="1" thickBot="1" x14ac:dyDescent="0.3">
      <c r="A578" s="380"/>
      <c r="B578" s="383"/>
      <c r="C578" s="345">
        <v>164</v>
      </c>
      <c r="D578" s="351" t="s">
        <v>24</v>
      </c>
      <c r="E578" s="69" t="s">
        <v>15</v>
      </c>
      <c r="F578" s="283"/>
      <c r="G578" s="190"/>
      <c r="H578" s="191"/>
      <c r="I578" s="25"/>
      <c r="J578" s="159"/>
      <c r="K578" s="100"/>
      <c r="L578" s="15"/>
      <c r="M578" s="108"/>
      <c r="N578" s="15"/>
      <c r="O578" s="100"/>
      <c r="P578" s="15"/>
      <c r="Q578" s="100"/>
      <c r="R578" s="15"/>
      <c r="S578" s="245"/>
      <c r="T578" s="246"/>
      <c r="U578" s="107"/>
      <c r="V578" s="123"/>
      <c r="W578" s="274"/>
    </row>
    <row r="579" spans="1:23" ht="15.95" hidden="1" customHeight="1" outlineLevel="1" thickBot="1" x14ac:dyDescent="0.3">
      <c r="A579" s="380"/>
      <c r="B579" s="383"/>
      <c r="C579" s="346"/>
      <c r="D579" s="352"/>
      <c r="E579" s="37" t="s">
        <v>16</v>
      </c>
      <c r="F579" s="283">
        <v>19</v>
      </c>
      <c r="G579" s="179"/>
      <c r="H579" s="182"/>
      <c r="I579" s="52">
        <v>17</v>
      </c>
      <c r="J579" s="160">
        <v>2</v>
      </c>
      <c r="K579" s="62"/>
      <c r="L579" s="61"/>
      <c r="M579" s="63">
        <v>16</v>
      </c>
      <c r="N579" s="61">
        <v>11</v>
      </c>
      <c r="O579" s="62">
        <v>16</v>
      </c>
      <c r="P579" s="61">
        <v>4</v>
      </c>
      <c r="Q579" s="62">
        <v>8</v>
      </c>
      <c r="R579" s="61">
        <v>1</v>
      </c>
      <c r="S579" s="247">
        <v>31</v>
      </c>
      <c r="T579" s="248">
        <v>19</v>
      </c>
      <c r="U579" s="65">
        <v>10</v>
      </c>
      <c r="V579" s="124">
        <v>110</v>
      </c>
      <c r="W579" s="271">
        <v>73</v>
      </c>
    </row>
    <row r="580" spans="1:23" ht="15.95" hidden="1" customHeight="1" outlineLevel="1" thickBot="1" x14ac:dyDescent="0.3">
      <c r="A580" s="380"/>
      <c r="B580" s="383"/>
      <c r="C580" s="347"/>
      <c r="D580" s="353"/>
      <c r="E580" s="19" t="s">
        <v>17</v>
      </c>
      <c r="F580" s="19">
        <f>IF(SUM(F578:F579)=SUM(I580:J580),SUM(F578:F579))</f>
        <v>19</v>
      </c>
      <c r="G580" s="19">
        <f t="shared" ref="G580:R580" si="239">SUM(G578:G579)</f>
        <v>0</v>
      </c>
      <c r="H580" s="19">
        <f t="shared" si="239"/>
        <v>0</v>
      </c>
      <c r="I580" s="19">
        <f t="shared" si="239"/>
        <v>17</v>
      </c>
      <c r="J580" s="19">
        <f t="shared" si="239"/>
        <v>2</v>
      </c>
      <c r="K580" s="19">
        <f t="shared" si="239"/>
        <v>0</v>
      </c>
      <c r="L580" s="19">
        <f t="shared" si="239"/>
        <v>0</v>
      </c>
      <c r="M580" s="19">
        <f t="shared" si="239"/>
        <v>16</v>
      </c>
      <c r="N580" s="19">
        <f t="shared" si="239"/>
        <v>11</v>
      </c>
      <c r="O580" s="19">
        <f t="shared" si="239"/>
        <v>16</v>
      </c>
      <c r="P580" s="19">
        <f t="shared" si="239"/>
        <v>4</v>
      </c>
      <c r="Q580" s="19">
        <f t="shared" si="239"/>
        <v>8</v>
      </c>
      <c r="R580" s="19">
        <f t="shared" si="239"/>
        <v>1</v>
      </c>
      <c r="S580" s="235" t="s">
        <v>161</v>
      </c>
      <c r="T580" s="230" t="s">
        <v>161</v>
      </c>
      <c r="U580" s="19" t="s">
        <v>161</v>
      </c>
      <c r="V580" s="22" t="s">
        <v>161</v>
      </c>
      <c r="W580" s="260" t="s">
        <v>161</v>
      </c>
    </row>
    <row r="581" spans="1:23" ht="15.95" hidden="1" customHeight="1" outlineLevel="1" thickBot="1" x14ac:dyDescent="0.3">
      <c r="A581" s="380"/>
      <c r="B581" s="383"/>
      <c r="C581" s="345">
        <v>165</v>
      </c>
      <c r="D581" s="351" t="s">
        <v>204</v>
      </c>
      <c r="E581" s="69" t="s">
        <v>15</v>
      </c>
      <c r="F581" s="283"/>
      <c r="G581" s="190"/>
      <c r="H581" s="191"/>
      <c r="I581" s="25"/>
      <c r="J581" s="159"/>
      <c r="K581" s="100"/>
      <c r="L581" s="15"/>
      <c r="M581" s="108"/>
      <c r="N581" s="15"/>
      <c r="O581" s="100"/>
      <c r="P581" s="15"/>
      <c r="Q581" s="100"/>
      <c r="R581" s="15"/>
      <c r="S581" s="245"/>
      <c r="T581" s="246"/>
      <c r="U581" s="107"/>
      <c r="V581" s="123"/>
      <c r="W581" s="274"/>
    </row>
    <row r="582" spans="1:23" ht="15.95" hidden="1" customHeight="1" outlineLevel="1" thickBot="1" x14ac:dyDescent="0.3">
      <c r="A582" s="380"/>
      <c r="B582" s="383"/>
      <c r="C582" s="346"/>
      <c r="D582" s="352"/>
      <c r="E582" s="37" t="s">
        <v>16</v>
      </c>
      <c r="F582" s="283">
        <v>11</v>
      </c>
      <c r="G582" s="179"/>
      <c r="H582" s="182"/>
      <c r="I582" s="52">
        <v>8</v>
      </c>
      <c r="J582" s="160">
        <v>3</v>
      </c>
      <c r="K582" s="62"/>
      <c r="L582" s="61"/>
      <c r="M582" s="63">
        <v>8</v>
      </c>
      <c r="N582" s="61"/>
      <c r="O582" s="62">
        <v>9</v>
      </c>
      <c r="P582" s="61">
        <v>1</v>
      </c>
      <c r="Q582" s="62">
        <v>2</v>
      </c>
      <c r="R582" s="61">
        <v>4</v>
      </c>
      <c r="S582" s="247">
        <v>36</v>
      </c>
      <c r="T582" s="248">
        <v>15</v>
      </c>
      <c r="U582" s="65">
        <v>25</v>
      </c>
      <c r="V582" s="124">
        <v>110</v>
      </c>
      <c r="W582" s="271">
        <v>64</v>
      </c>
    </row>
    <row r="583" spans="1:23" ht="15.95" hidden="1" customHeight="1" outlineLevel="1" thickBot="1" x14ac:dyDescent="0.3">
      <c r="A583" s="380"/>
      <c r="B583" s="383"/>
      <c r="C583" s="347"/>
      <c r="D583" s="353"/>
      <c r="E583" s="19" t="s">
        <v>17</v>
      </c>
      <c r="F583" s="19">
        <f>IF(SUM(F581:F582)=SUM(I583:J583),SUM(F581:F582))</f>
        <v>11</v>
      </c>
      <c r="G583" s="19">
        <f t="shared" ref="G583:R583" si="240">SUM(G581:G582)</f>
        <v>0</v>
      </c>
      <c r="H583" s="19">
        <f t="shared" si="240"/>
        <v>0</v>
      </c>
      <c r="I583" s="19">
        <f t="shared" si="240"/>
        <v>8</v>
      </c>
      <c r="J583" s="19">
        <f t="shared" si="240"/>
        <v>3</v>
      </c>
      <c r="K583" s="19">
        <f t="shared" si="240"/>
        <v>0</v>
      </c>
      <c r="L583" s="19">
        <f t="shared" si="240"/>
        <v>0</v>
      </c>
      <c r="M583" s="19">
        <f t="shared" si="240"/>
        <v>8</v>
      </c>
      <c r="N583" s="19">
        <f t="shared" si="240"/>
        <v>0</v>
      </c>
      <c r="O583" s="19">
        <f t="shared" si="240"/>
        <v>9</v>
      </c>
      <c r="P583" s="19">
        <f t="shared" si="240"/>
        <v>1</v>
      </c>
      <c r="Q583" s="19">
        <f t="shared" si="240"/>
        <v>2</v>
      </c>
      <c r="R583" s="19">
        <f t="shared" si="240"/>
        <v>4</v>
      </c>
      <c r="S583" s="235" t="s">
        <v>161</v>
      </c>
      <c r="T583" s="230" t="s">
        <v>161</v>
      </c>
      <c r="U583" s="19" t="s">
        <v>161</v>
      </c>
      <c r="V583" s="22" t="s">
        <v>161</v>
      </c>
      <c r="W583" s="260" t="s">
        <v>161</v>
      </c>
    </row>
    <row r="584" spans="1:23" ht="15.95" hidden="1" customHeight="1" outlineLevel="1" thickBot="1" x14ac:dyDescent="0.3">
      <c r="A584" s="380"/>
      <c r="B584" s="383"/>
      <c r="C584" s="345">
        <v>166</v>
      </c>
      <c r="D584" s="351" t="s">
        <v>285</v>
      </c>
      <c r="E584" s="69" t="s">
        <v>15</v>
      </c>
      <c r="F584" s="283"/>
      <c r="G584" s="190"/>
      <c r="H584" s="191"/>
      <c r="I584" s="25"/>
      <c r="J584" s="159"/>
      <c r="K584" s="100"/>
      <c r="L584" s="15"/>
      <c r="M584" s="108"/>
      <c r="N584" s="15"/>
      <c r="O584" s="100"/>
      <c r="P584" s="15"/>
      <c r="Q584" s="100"/>
      <c r="R584" s="15"/>
      <c r="S584" s="245"/>
      <c r="T584" s="246"/>
      <c r="U584" s="107"/>
      <c r="V584" s="123"/>
      <c r="W584" s="274"/>
    </row>
    <row r="585" spans="1:23" ht="15.95" hidden="1" customHeight="1" outlineLevel="1" thickBot="1" x14ac:dyDescent="0.3">
      <c r="A585" s="380"/>
      <c r="B585" s="383"/>
      <c r="C585" s="346"/>
      <c r="D585" s="352"/>
      <c r="E585" s="37" t="s">
        <v>16</v>
      </c>
      <c r="F585" s="283">
        <v>29</v>
      </c>
      <c r="G585" s="190"/>
      <c r="H585" s="191">
        <v>7</v>
      </c>
      <c r="I585" s="25">
        <v>24</v>
      </c>
      <c r="J585" s="159">
        <v>5</v>
      </c>
      <c r="K585" s="100"/>
      <c r="L585" s="15"/>
      <c r="M585" s="108">
        <v>13</v>
      </c>
      <c r="N585" s="15">
        <v>3</v>
      </c>
      <c r="O585" s="100">
        <v>11</v>
      </c>
      <c r="P585" s="15">
        <v>3</v>
      </c>
      <c r="Q585" s="100">
        <v>7</v>
      </c>
      <c r="R585" s="15"/>
      <c r="S585" s="245">
        <v>35</v>
      </c>
      <c r="T585" s="246">
        <v>16</v>
      </c>
      <c r="U585" s="107">
        <v>25</v>
      </c>
      <c r="V585" s="123">
        <v>165</v>
      </c>
      <c r="W585" s="274">
        <v>70</v>
      </c>
    </row>
    <row r="586" spans="1:23" ht="15.95" hidden="1" customHeight="1" outlineLevel="1" thickBot="1" x14ac:dyDescent="0.3">
      <c r="A586" s="380"/>
      <c r="B586" s="383"/>
      <c r="C586" s="347"/>
      <c r="D586" s="353"/>
      <c r="E586" s="19" t="s">
        <v>17</v>
      </c>
      <c r="F586" s="19">
        <f>IF(SUM(F584:F585)=SUM(I586:J586),SUM(F584:F585))</f>
        <v>29</v>
      </c>
      <c r="G586" s="19">
        <f t="shared" ref="G586:R586" si="241">SUM(G584:G585)</f>
        <v>0</v>
      </c>
      <c r="H586" s="19">
        <f t="shared" si="241"/>
        <v>7</v>
      </c>
      <c r="I586" s="19">
        <f t="shared" si="241"/>
        <v>24</v>
      </c>
      <c r="J586" s="19">
        <f t="shared" si="241"/>
        <v>5</v>
      </c>
      <c r="K586" s="19">
        <f t="shared" si="241"/>
        <v>0</v>
      </c>
      <c r="L586" s="19">
        <f t="shared" si="241"/>
        <v>0</v>
      </c>
      <c r="M586" s="19">
        <f t="shared" si="241"/>
        <v>13</v>
      </c>
      <c r="N586" s="19">
        <f t="shared" si="241"/>
        <v>3</v>
      </c>
      <c r="O586" s="19">
        <f t="shared" si="241"/>
        <v>11</v>
      </c>
      <c r="P586" s="19">
        <f t="shared" si="241"/>
        <v>3</v>
      </c>
      <c r="Q586" s="19">
        <f t="shared" si="241"/>
        <v>7</v>
      </c>
      <c r="R586" s="19">
        <f t="shared" si="241"/>
        <v>0</v>
      </c>
      <c r="S586" s="235" t="s">
        <v>161</v>
      </c>
      <c r="T586" s="230" t="s">
        <v>161</v>
      </c>
      <c r="U586" s="19" t="s">
        <v>161</v>
      </c>
      <c r="V586" s="22" t="s">
        <v>161</v>
      </c>
      <c r="W586" s="260" t="s">
        <v>161</v>
      </c>
    </row>
    <row r="587" spans="1:23" ht="15.95" hidden="1" customHeight="1" outlineLevel="1" thickBot="1" x14ac:dyDescent="0.3">
      <c r="A587" s="380"/>
      <c r="B587" s="383"/>
      <c r="C587" s="345">
        <v>167</v>
      </c>
      <c r="D587" s="351" t="s">
        <v>127</v>
      </c>
      <c r="E587" s="69" t="s">
        <v>15</v>
      </c>
      <c r="F587" s="283"/>
      <c r="G587" s="190"/>
      <c r="H587" s="191"/>
      <c r="I587" s="25"/>
      <c r="J587" s="159"/>
      <c r="K587" s="100"/>
      <c r="L587" s="15"/>
      <c r="M587" s="108"/>
      <c r="N587" s="15"/>
      <c r="O587" s="100"/>
      <c r="P587" s="15"/>
      <c r="Q587" s="100"/>
      <c r="R587" s="15"/>
      <c r="S587" s="245"/>
      <c r="T587" s="246"/>
      <c r="U587" s="107"/>
      <c r="V587" s="123"/>
      <c r="W587" s="274"/>
    </row>
    <row r="588" spans="1:23" ht="15.95" hidden="1" customHeight="1" outlineLevel="1" thickBot="1" x14ac:dyDescent="0.3">
      <c r="A588" s="380"/>
      <c r="B588" s="383"/>
      <c r="C588" s="346"/>
      <c r="D588" s="352"/>
      <c r="E588" s="37" t="s">
        <v>16</v>
      </c>
      <c r="F588" s="283">
        <v>6</v>
      </c>
      <c r="G588" s="179"/>
      <c r="H588" s="182"/>
      <c r="I588" s="52">
        <v>5</v>
      </c>
      <c r="J588" s="160">
        <v>1</v>
      </c>
      <c r="K588" s="62"/>
      <c r="L588" s="61"/>
      <c r="M588" s="63">
        <v>3</v>
      </c>
      <c r="N588" s="61"/>
      <c r="O588" s="62">
        <v>2</v>
      </c>
      <c r="P588" s="61">
        <v>1</v>
      </c>
      <c r="Q588" s="62">
        <v>3</v>
      </c>
      <c r="R588" s="61"/>
      <c r="S588" s="247">
        <v>37.799999999999997</v>
      </c>
      <c r="T588" s="248">
        <v>17.600000000000001</v>
      </c>
      <c r="U588" s="65">
        <v>60</v>
      </c>
      <c r="V588" s="124">
        <v>120</v>
      </c>
      <c r="W588" s="271">
        <v>98.3</v>
      </c>
    </row>
    <row r="589" spans="1:23" ht="15.95" hidden="1" customHeight="1" outlineLevel="1" thickBot="1" x14ac:dyDescent="0.3">
      <c r="A589" s="380"/>
      <c r="B589" s="383"/>
      <c r="C589" s="347"/>
      <c r="D589" s="353"/>
      <c r="E589" s="19" t="s">
        <v>17</v>
      </c>
      <c r="F589" s="19">
        <f>IF(SUM(F587:F588)=SUM(I589:J589),SUM(F587:F588))</f>
        <v>6</v>
      </c>
      <c r="G589" s="19">
        <f t="shared" ref="G589:R589" si="242">SUM(G587:G588)</f>
        <v>0</v>
      </c>
      <c r="H589" s="19">
        <f t="shared" si="242"/>
        <v>0</v>
      </c>
      <c r="I589" s="19">
        <f t="shared" si="242"/>
        <v>5</v>
      </c>
      <c r="J589" s="19">
        <f t="shared" si="242"/>
        <v>1</v>
      </c>
      <c r="K589" s="19">
        <f t="shared" si="242"/>
        <v>0</v>
      </c>
      <c r="L589" s="19">
        <f t="shared" si="242"/>
        <v>0</v>
      </c>
      <c r="M589" s="19">
        <f t="shared" si="242"/>
        <v>3</v>
      </c>
      <c r="N589" s="19">
        <f t="shared" si="242"/>
        <v>0</v>
      </c>
      <c r="O589" s="19">
        <f t="shared" si="242"/>
        <v>2</v>
      </c>
      <c r="P589" s="19">
        <f t="shared" si="242"/>
        <v>1</v>
      </c>
      <c r="Q589" s="19">
        <f t="shared" si="242"/>
        <v>3</v>
      </c>
      <c r="R589" s="19">
        <f t="shared" si="242"/>
        <v>0</v>
      </c>
      <c r="S589" s="235" t="s">
        <v>161</v>
      </c>
      <c r="T589" s="230" t="s">
        <v>161</v>
      </c>
      <c r="U589" s="19" t="s">
        <v>161</v>
      </c>
      <c r="V589" s="22" t="s">
        <v>161</v>
      </c>
      <c r="W589" s="260" t="s">
        <v>161</v>
      </c>
    </row>
    <row r="590" spans="1:23" ht="15.95" customHeight="1" collapsed="1" thickBot="1" x14ac:dyDescent="0.3">
      <c r="A590" s="380"/>
      <c r="B590" s="383"/>
      <c r="C590" s="364" t="s">
        <v>151</v>
      </c>
      <c r="D590" s="365"/>
      <c r="E590" s="74" t="s">
        <v>15</v>
      </c>
      <c r="F590" s="283">
        <f>F587+F584+F581+F578+F575+F572</f>
        <v>20</v>
      </c>
      <c r="G590" s="212">
        <f t="shared" ref="G590:R591" si="243">G587+G584+G581+G578+G575+G572</f>
        <v>0</v>
      </c>
      <c r="H590" s="212">
        <f t="shared" si="243"/>
        <v>1</v>
      </c>
      <c r="I590" s="206">
        <f t="shared" si="243"/>
        <v>16</v>
      </c>
      <c r="J590" s="305">
        <f t="shared" si="243"/>
        <v>4</v>
      </c>
      <c r="K590" s="305">
        <f t="shared" si="243"/>
        <v>0</v>
      </c>
      <c r="L590" s="305">
        <f t="shared" si="243"/>
        <v>0</v>
      </c>
      <c r="M590" s="38">
        <f t="shared" si="243"/>
        <v>9</v>
      </c>
      <c r="N590" s="305">
        <f t="shared" si="243"/>
        <v>0</v>
      </c>
      <c r="O590" s="305">
        <f t="shared" si="243"/>
        <v>14</v>
      </c>
      <c r="P590" s="305">
        <f t="shared" si="243"/>
        <v>1</v>
      </c>
      <c r="Q590" s="305">
        <f t="shared" si="243"/>
        <v>5</v>
      </c>
      <c r="R590" s="305">
        <f t="shared" si="243"/>
        <v>0</v>
      </c>
      <c r="S590" s="244">
        <f t="shared" ref="S590:W591" si="244">AVERAGE(S587,S584,S581,S578,S575,S572)</f>
        <v>34</v>
      </c>
      <c r="T590" s="244">
        <f t="shared" si="244"/>
        <v>14</v>
      </c>
      <c r="U590" s="150">
        <f t="shared" si="244"/>
        <v>2</v>
      </c>
      <c r="V590" s="150">
        <f t="shared" si="244"/>
        <v>20</v>
      </c>
      <c r="W590" s="260">
        <f t="shared" si="244"/>
        <v>9.8000000000000007</v>
      </c>
    </row>
    <row r="591" spans="1:23" ht="15.95" customHeight="1" thickBot="1" x14ac:dyDescent="0.3">
      <c r="A591" s="380"/>
      <c r="B591" s="383"/>
      <c r="C591" s="366"/>
      <c r="D591" s="367"/>
      <c r="E591" s="49" t="s">
        <v>16</v>
      </c>
      <c r="F591" s="283">
        <f>F588+F585+F582+F579+F576+F573</f>
        <v>170</v>
      </c>
      <c r="G591" s="212">
        <f t="shared" si="243"/>
        <v>0</v>
      </c>
      <c r="H591" s="212">
        <f t="shared" si="243"/>
        <v>7</v>
      </c>
      <c r="I591" s="206">
        <f t="shared" si="243"/>
        <v>136</v>
      </c>
      <c r="J591" s="206">
        <f t="shared" si="243"/>
        <v>34</v>
      </c>
      <c r="K591" s="305">
        <f t="shared" si="243"/>
        <v>0</v>
      </c>
      <c r="L591" s="305">
        <f t="shared" si="243"/>
        <v>0</v>
      </c>
      <c r="M591" s="38">
        <f t="shared" si="243"/>
        <v>99</v>
      </c>
      <c r="N591" s="305">
        <f t="shared" si="243"/>
        <v>23</v>
      </c>
      <c r="O591" s="305">
        <f t="shared" si="243"/>
        <v>120</v>
      </c>
      <c r="P591" s="305">
        <f t="shared" si="243"/>
        <v>32</v>
      </c>
      <c r="Q591" s="305">
        <f t="shared" si="243"/>
        <v>57</v>
      </c>
      <c r="R591" s="305">
        <f t="shared" si="243"/>
        <v>7</v>
      </c>
      <c r="S591" s="244">
        <f t="shared" si="244"/>
        <v>35.433333333333337</v>
      </c>
      <c r="T591" s="244">
        <f t="shared" si="244"/>
        <v>16.8</v>
      </c>
      <c r="U591" s="157">
        <f t="shared" si="244"/>
        <v>21.666666666666668</v>
      </c>
      <c r="V591" s="157">
        <f t="shared" si="244"/>
        <v>138.33333333333334</v>
      </c>
      <c r="W591" s="260">
        <f t="shared" si="244"/>
        <v>78</v>
      </c>
    </row>
    <row r="592" spans="1:23" ht="15.95" customHeight="1" thickBot="1" x14ac:dyDescent="0.3">
      <c r="A592" s="381"/>
      <c r="B592" s="384"/>
      <c r="C592" s="368"/>
      <c r="D592" s="369"/>
      <c r="E592" s="115" t="s">
        <v>17</v>
      </c>
      <c r="F592" s="115">
        <f>IF(SUM(F590:F591)=SUM(I592:J592),SUM(F590:F591))</f>
        <v>190</v>
      </c>
      <c r="G592" s="137">
        <f t="shared" ref="G592:R592" si="245">SUM(G590:G591)</f>
        <v>0</v>
      </c>
      <c r="H592" s="137">
        <f t="shared" si="245"/>
        <v>8</v>
      </c>
      <c r="I592" s="137">
        <f t="shared" si="245"/>
        <v>152</v>
      </c>
      <c r="J592" s="137">
        <f t="shared" si="245"/>
        <v>38</v>
      </c>
      <c r="K592" s="137">
        <f t="shared" si="245"/>
        <v>0</v>
      </c>
      <c r="L592" s="137">
        <f t="shared" si="245"/>
        <v>0</v>
      </c>
      <c r="M592" s="137">
        <f t="shared" si="245"/>
        <v>108</v>
      </c>
      <c r="N592" s="137">
        <f t="shared" si="245"/>
        <v>23</v>
      </c>
      <c r="O592" s="137">
        <f t="shared" si="245"/>
        <v>134</v>
      </c>
      <c r="P592" s="137">
        <f t="shared" si="245"/>
        <v>33</v>
      </c>
      <c r="Q592" s="137">
        <f t="shared" si="245"/>
        <v>62</v>
      </c>
      <c r="R592" s="137">
        <f t="shared" si="245"/>
        <v>7</v>
      </c>
      <c r="S592" s="141" t="s">
        <v>162</v>
      </c>
      <c r="T592" s="141" t="s">
        <v>162</v>
      </c>
      <c r="U592" s="116" t="s">
        <v>162</v>
      </c>
      <c r="V592" s="117" t="s">
        <v>162</v>
      </c>
      <c r="W592" s="259" t="s">
        <v>162</v>
      </c>
    </row>
    <row r="593" spans="1:23" ht="15.95" hidden="1" customHeight="1" outlineLevel="1" thickBot="1" x14ac:dyDescent="0.3">
      <c r="A593" s="379">
        <v>24</v>
      </c>
      <c r="B593" s="382" t="s">
        <v>102</v>
      </c>
      <c r="C593" s="345">
        <v>168</v>
      </c>
      <c r="D593" s="360" t="s">
        <v>103</v>
      </c>
      <c r="E593" s="69" t="s">
        <v>15</v>
      </c>
      <c r="F593" s="283">
        <v>21</v>
      </c>
      <c r="G593" s="190">
        <v>11</v>
      </c>
      <c r="H593" s="191"/>
      <c r="I593" s="25">
        <v>16</v>
      </c>
      <c r="J593" s="159">
        <v>5</v>
      </c>
      <c r="K593" s="100"/>
      <c r="L593" s="15"/>
      <c r="M593" s="108">
        <v>8</v>
      </c>
      <c r="N593" s="15">
        <v>5</v>
      </c>
      <c r="O593" s="100">
        <v>19</v>
      </c>
      <c r="P593" s="15">
        <v>4</v>
      </c>
      <c r="Q593" s="100">
        <v>7</v>
      </c>
      <c r="R593" s="15">
        <v>1</v>
      </c>
      <c r="S593" s="245">
        <v>37</v>
      </c>
      <c r="T593" s="246">
        <v>16</v>
      </c>
      <c r="U593" s="107">
        <v>2</v>
      </c>
      <c r="V593" s="123">
        <v>12</v>
      </c>
      <c r="W593" s="274">
        <v>7</v>
      </c>
    </row>
    <row r="594" spans="1:23" ht="15.95" hidden="1" customHeight="1" outlineLevel="1" thickBot="1" x14ac:dyDescent="0.3">
      <c r="A594" s="380"/>
      <c r="B594" s="383"/>
      <c r="C594" s="346"/>
      <c r="D594" s="352"/>
      <c r="E594" s="75" t="s">
        <v>16</v>
      </c>
      <c r="F594" s="283">
        <v>60</v>
      </c>
      <c r="G594" s="179">
        <v>2</v>
      </c>
      <c r="H594" s="182"/>
      <c r="I594" s="52">
        <v>47</v>
      </c>
      <c r="J594" s="160">
        <v>13</v>
      </c>
      <c r="K594" s="62"/>
      <c r="L594" s="61"/>
      <c r="M594" s="63">
        <v>14</v>
      </c>
      <c r="N594" s="61">
        <v>5</v>
      </c>
      <c r="O594" s="62">
        <v>52</v>
      </c>
      <c r="P594" s="61">
        <v>9</v>
      </c>
      <c r="Q594" s="62">
        <v>10</v>
      </c>
      <c r="R594" s="61">
        <v>1</v>
      </c>
      <c r="S594" s="247">
        <v>39</v>
      </c>
      <c r="T594" s="248">
        <v>19</v>
      </c>
      <c r="U594" s="65">
        <v>10</v>
      </c>
      <c r="V594" s="124">
        <v>185</v>
      </c>
      <c r="W594" s="271">
        <v>70</v>
      </c>
    </row>
    <row r="595" spans="1:23" ht="15.95" hidden="1" customHeight="1" outlineLevel="1" thickBot="1" x14ac:dyDescent="0.3">
      <c r="A595" s="380"/>
      <c r="B595" s="383"/>
      <c r="C595" s="346"/>
      <c r="D595" s="352"/>
      <c r="E595" s="19" t="s">
        <v>17</v>
      </c>
      <c r="F595" s="19">
        <f>IF(SUM(F593:F594)=SUM(I595:J595),SUM(F593:F594))</f>
        <v>81</v>
      </c>
      <c r="G595" s="19">
        <f t="shared" ref="G595:R595" si="246">SUM(G593:G594)</f>
        <v>13</v>
      </c>
      <c r="H595" s="19">
        <f t="shared" si="246"/>
        <v>0</v>
      </c>
      <c r="I595" s="19">
        <f t="shared" si="246"/>
        <v>63</v>
      </c>
      <c r="J595" s="19">
        <f t="shared" si="246"/>
        <v>18</v>
      </c>
      <c r="K595" s="19">
        <f t="shared" si="246"/>
        <v>0</v>
      </c>
      <c r="L595" s="19">
        <f t="shared" si="246"/>
        <v>0</v>
      </c>
      <c r="M595" s="19">
        <f t="shared" si="246"/>
        <v>22</v>
      </c>
      <c r="N595" s="19">
        <f t="shared" si="246"/>
        <v>10</v>
      </c>
      <c r="O595" s="19">
        <f t="shared" si="246"/>
        <v>71</v>
      </c>
      <c r="P595" s="19">
        <f t="shared" si="246"/>
        <v>13</v>
      </c>
      <c r="Q595" s="19">
        <f t="shared" si="246"/>
        <v>17</v>
      </c>
      <c r="R595" s="19">
        <f t="shared" si="246"/>
        <v>2</v>
      </c>
      <c r="S595" s="235" t="s">
        <v>161</v>
      </c>
      <c r="T595" s="230" t="s">
        <v>161</v>
      </c>
      <c r="U595" s="19" t="s">
        <v>161</v>
      </c>
      <c r="V595" s="22" t="s">
        <v>161</v>
      </c>
      <c r="W595" s="260" t="s">
        <v>161</v>
      </c>
    </row>
    <row r="596" spans="1:23" ht="15.95" customHeight="1" collapsed="1" thickBot="1" x14ac:dyDescent="0.3">
      <c r="A596" s="380"/>
      <c r="B596" s="385"/>
      <c r="C596" s="364" t="s">
        <v>152</v>
      </c>
      <c r="D596" s="365"/>
      <c r="E596" s="49" t="s">
        <v>15</v>
      </c>
      <c r="F596" s="283">
        <f>F593</f>
        <v>21</v>
      </c>
      <c r="G596" s="194">
        <f t="shared" ref="G596:V597" si="247">G593</f>
        <v>11</v>
      </c>
      <c r="H596" s="194">
        <f t="shared" si="247"/>
        <v>0</v>
      </c>
      <c r="I596" s="31">
        <f t="shared" si="247"/>
        <v>16</v>
      </c>
      <c r="J596" s="73">
        <f t="shared" si="247"/>
        <v>5</v>
      </c>
      <c r="K596" s="153">
        <f t="shared" si="247"/>
        <v>0</v>
      </c>
      <c r="L596" s="153">
        <f t="shared" si="247"/>
        <v>0</v>
      </c>
      <c r="M596" s="20">
        <f t="shared" si="247"/>
        <v>8</v>
      </c>
      <c r="N596" s="153">
        <f t="shared" si="247"/>
        <v>5</v>
      </c>
      <c r="O596" s="153">
        <f t="shared" si="247"/>
        <v>19</v>
      </c>
      <c r="P596" s="153">
        <f t="shared" si="247"/>
        <v>4</v>
      </c>
      <c r="Q596" s="153">
        <f t="shared" si="247"/>
        <v>7</v>
      </c>
      <c r="R596" s="153">
        <f t="shared" si="247"/>
        <v>1</v>
      </c>
      <c r="S596" s="244">
        <f>S593</f>
        <v>37</v>
      </c>
      <c r="T596" s="244">
        <f t="shared" ref="T596:V596" si="248">T593</f>
        <v>16</v>
      </c>
      <c r="U596" s="153">
        <f t="shared" si="248"/>
        <v>2</v>
      </c>
      <c r="V596" s="153">
        <f t="shared" si="248"/>
        <v>12</v>
      </c>
      <c r="W596" s="265">
        <f>W593</f>
        <v>7</v>
      </c>
    </row>
    <row r="597" spans="1:23" ht="15.95" customHeight="1" thickBot="1" x14ac:dyDescent="0.3">
      <c r="A597" s="380"/>
      <c r="B597" s="385"/>
      <c r="C597" s="366"/>
      <c r="D597" s="367"/>
      <c r="E597" s="49" t="s">
        <v>16</v>
      </c>
      <c r="F597" s="283">
        <f>F594</f>
        <v>60</v>
      </c>
      <c r="G597" s="194">
        <f t="shared" si="247"/>
        <v>2</v>
      </c>
      <c r="H597" s="194">
        <f t="shared" si="247"/>
        <v>0</v>
      </c>
      <c r="I597" s="31">
        <f t="shared" si="247"/>
        <v>47</v>
      </c>
      <c r="J597" s="73">
        <f t="shared" si="247"/>
        <v>13</v>
      </c>
      <c r="K597" s="153">
        <f t="shared" si="247"/>
        <v>0</v>
      </c>
      <c r="L597" s="153">
        <f t="shared" si="247"/>
        <v>0</v>
      </c>
      <c r="M597" s="20">
        <f t="shared" si="247"/>
        <v>14</v>
      </c>
      <c r="N597" s="153">
        <f t="shared" si="247"/>
        <v>5</v>
      </c>
      <c r="O597" s="153">
        <f t="shared" si="247"/>
        <v>52</v>
      </c>
      <c r="P597" s="153">
        <f t="shared" si="247"/>
        <v>9</v>
      </c>
      <c r="Q597" s="153">
        <f t="shared" si="247"/>
        <v>10</v>
      </c>
      <c r="R597" s="153">
        <f t="shared" si="247"/>
        <v>1</v>
      </c>
      <c r="S597" s="244">
        <f t="shared" si="247"/>
        <v>39</v>
      </c>
      <c r="T597" s="244">
        <f t="shared" si="247"/>
        <v>19</v>
      </c>
      <c r="U597" s="153">
        <f t="shared" si="247"/>
        <v>10</v>
      </c>
      <c r="V597" s="153">
        <f t="shared" si="247"/>
        <v>185</v>
      </c>
      <c r="W597" s="265">
        <f>W594</f>
        <v>70</v>
      </c>
    </row>
    <row r="598" spans="1:23" ht="15.95" customHeight="1" thickBot="1" x14ac:dyDescent="0.3">
      <c r="A598" s="381"/>
      <c r="B598" s="386"/>
      <c r="C598" s="368"/>
      <c r="D598" s="369"/>
      <c r="E598" s="115" t="s">
        <v>17</v>
      </c>
      <c r="F598" s="115">
        <f>IF(SUM(F596:F597)=SUM(I598:J598),SUM(F596:F597))</f>
        <v>81</v>
      </c>
      <c r="G598" s="137">
        <f t="shared" ref="G598:R598" si="249">SUM(G596:G597)</f>
        <v>13</v>
      </c>
      <c r="H598" s="137">
        <f t="shared" si="249"/>
        <v>0</v>
      </c>
      <c r="I598" s="137">
        <f t="shared" si="249"/>
        <v>63</v>
      </c>
      <c r="J598" s="137">
        <f t="shared" si="249"/>
        <v>18</v>
      </c>
      <c r="K598" s="137">
        <f t="shared" si="249"/>
        <v>0</v>
      </c>
      <c r="L598" s="137">
        <f t="shared" si="249"/>
        <v>0</v>
      </c>
      <c r="M598" s="137">
        <f t="shared" si="249"/>
        <v>22</v>
      </c>
      <c r="N598" s="137">
        <f t="shared" si="249"/>
        <v>10</v>
      </c>
      <c r="O598" s="137">
        <f t="shared" si="249"/>
        <v>71</v>
      </c>
      <c r="P598" s="137">
        <f t="shared" si="249"/>
        <v>13</v>
      </c>
      <c r="Q598" s="137">
        <f t="shared" si="249"/>
        <v>17</v>
      </c>
      <c r="R598" s="137">
        <f t="shared" si="249"/>
        <v>2</v>
      </c>
      <c r="S598" s="141" t="s">
        <v>162</v>
      </c>
      <c r="T598" s="141" t="s">
        <v>162</v>
      </c>
      <c r="U598" s="116" t="s">
        <v>162</v>
      </c>
      <c r="V598" s="117" t="s">
        <v>162</v>
      </c>
      <c r="W598" s="259" t="s">
        <v>162</v>
      </c>
    </row>
    <row r="599" spans="1:23" ht="15.95" hidden="1" customHeight="1" outlineLevel="1" thickBot="1" x14ac:dyDescent="0.3">
      <c r="A599" s="379">
        <v>25</v>
      </c>
      <c r="B599" s="382" t="s">
        <v>104</v>
      </c>
      <c r="C599" s="345">
        <v>169</v>
      </c>
      <c r="D599" s="360" t="s">
        <v>105</v>
      </c>
      <c r="E599" s="75" t="s">
        <v>15</v>
      </c>
      <c r="F599" s="283">
        <v>14</v>
      </c>
      <c r="G599" s="190">
        <v>9</v>
      </c>
      <c r="H599" s="191"/>
      <c r="I599" s="25">
        <v>9</v>
      </c>
      <c r="J599" s="159">
        <v>5</v>
      </c>
      <c r="K599" s="100"/>
      <c r="L599" s="15"/>
      <c r="M599" s="108">
        <v>10</v>
      </c>
      <c r="N599" s="15">
        <v>2</v>
      </c>
      <c r="O599" s="100">
        <v>10</v>
      </c>
      <c r="P599" s="15"/>
      <c r="Q599" s="100">
        <v>9</v>
      </c>
      <c r="R599" s="15"/>
      <c r="S599" s="245">
        <v>37.4</v>
      </c>
      <c r="T599" s="246">
        <v>14</v>
      </c>
      <c r="U599" s="107">
        <v>6</v>
      </c>
      <c r="V599" s="123">
        <v>16</v>
      </c>
      <c r="W599" s="274">
        <v>10.1</v>
      </c>
    </row>
    <row r="600" spans="1:23" ht="15.95" hidden="1" customHeight="1" outlineLevel="1" thickBot="1" x14ac:dyDescent="0.3">
      <c r="A600" s="380"/>
      <c r="B600" s="383"/>
      <c r="C600" s="346"/>
      <c r="D600" s="352"/>
      <c r="E600" s="37" t="s">
        <v>16</v>
      </c>
      <c r="F600" s="283">
        <v>100</v>
      </c>
      <c r="G600" s="179"/>
      <c r="H600" s="182"/>
      <c r="I600" s="52">
        <v>72</v>
      </c>
      <c r="J600" s="160">
        <v>28</v>
      </c>
      <c r="K600" s="62"/>
      <c r="L600" s="61"/>
      <c r="M600" s="63">
        <v>70</v>
      </c>
      <c r="N600" s="61">
        <v>15</v>
      </c>
      <c r="O600" s="62">
        <v>46</v>
      </c>
      <c r="P600" s="61">
        <v>2</v>
      </c>
      <c r="Q600" s="62">
        <v>45</v>
      </c>
      <c r="R600" s="61">
        <v>5</v>
      </c>
      <c r="S600" s="247">
        <v>37.299999999999997</v>
      </c>
      <c r="T600" s="248">
        <v>16.100000000000001</v>
      </c>
      <c r="U600" s="65">
        <v>10</v>
      </c>
      <c r="V600" s="124">
        <v>170</v>
      </c>
      <c r="W600" s="271">
        <v>84.7</v>
      </c>
    </row>
    <row r="601" spans="1:23" ht="15.95" hidden="1" customHeight="1" outlineLevel="1" thickBot="1" x14ac:dyDescent="0.3">
      <c r="A601" s="380"/>
      <c r="B601" s="383"/>
      <c r="C601" s="347"/>
      <c r="D601" s="353"/>
      <c r="E601" s="19" t="s">
        <v>17</v>
      </c>
      <c r="F601" s="19">
        <f>IF(SUM(F599:F600)=SUM(I601:J601),SUM(F599:F600))</f>
        <v>114</v>
      </c>
      <c r="G601" s="19">
        <f t="shared" ref="G601:R601" si="250">SUM(G599:G600)</f>
        <v>9</v>
      </c>
      <c r="H601" s="19">
        <f t="shared" si="250"/>
        <v>0</v>
      </c>
      <c r="I601" s="19">
        <f t="shared" si="250"/>
        <v>81</v>
      </c>
      <c r="J601" s="19">
        <f t="shared" si="250"/>
        <v>33</v>
      </c>
      <c r="K601" s="19">
        <f t="shared" si="250"/>
        <v>0</v>
      </c>
      <c r="L601" s="19">
        <f t="shared" si="250"/>
        <v>0</v>
      </c>
      <c r="M601" s="19">
        <f t="shared" si="250"/>
        <v>80</v>
      </c>
      <c r="N601" s="19">
        <f t="shared" si="250"/>
        <v>17</v>
      </c>
      <c r="O601" s="19">
        <f t="shared" si="250"/>
        <v>56</v>
      </c>
      <c r="P601" s="19">
        <f t="shared" si="250"/>
        <v>2</v>
      </c>
      <c r="Q601" s="19">
        <f t="shared" si="250"/>
        <v>54</v>
      </c>
      <c r="R601" s="19">
        <f t="shared" si="250"/>
        <v>5</v>
      </c>
      <c r="S601" s="235" t="s">
        <v>161</v>
      </c>
      <c r="T601" s="230" t="s">
        <v>161</v>
      </c>
      <c r="U601" s="19" t="s">
        <v>161</v>
      </c>
      <c r="V601" s="22" t="s">
        <v>161</v>
      </c>
      <c r="W601" s="260" t="s">
        <v>161</v>
      </c>
    </row>
    <row r="602" spans="1:23" ht="15.95" hidden="1" customHeight="1" outlineLevel="1" thickBot="1" x14ac:dyDescent="0.3">
      <c r="A602" s="380"/>
      <c r="B602" s="383"/>
      <c r="C602" s="345">
        <v>170</v>
      </c>
      <c r="D602" s="351" t="s">
        <v>106</v>
      </c>
      <c r="E602" s="75" t="s">
        <v>15</v>
      </c>
      <c r="F602" s="283"/>
      <c r="G602" s="190"/>
      <c r="H602" s="191"/>
      <c r="I602" s="25"/>
      <c r="J602" s="159"/>
      <c r="K602" s="100"/>
      <c r="L602" s="15"/>
      <c r="M602" s="108"/>
      <c r="N602" s="15"/>
      <c r="O602" s="100"/>
      <c r="P602" s="15"/>
      <c r="Q602" s="100"/>
      <c r="R602" s="15"/>
      <c r="S602" s="245"/>
      <c r="T602" s="246"/>
      <c r="U602" s="107"/>
      <c r="V602" s="123"/>
      <c r="W602" s="274"/>
    </row>
    <row r="603" spans="1:23" ht="15.95" hidden="1" customHeight="1" outlineLevel="1" thickBot="1" x14ac:dyDescent="0.3">
      <c r="A603" s="380"/>
      <c r="B603" s="383"/>
      <c r="C603" s="346"/>
      <c r="D603" s="352"/>
      <c r="E603" s="36" t="s">
        <v>16</v>
      </c>
      <c r="F603" s="283">
        <v>18</v>
      </c>
      <c r="G603" s="190"/>
      <c r="H603" s="191"/>
      <c r="I603" s="25">
        <v>14</v>
      </c>
      <c r="J603" s="159">
        <v>4</v>
      </c>
      <c r="K603" s="100"/>
      <c r="L603" s="15"/>
      <c r="M603" s="108">
        <v>10</v>
      </c>
      <c r="N603" s="15">
        <v>1</v>
      </c>
      <c r="O603" s="100">
        <v>3</v>
      </c>
      <c r="P603" s="15"/>
      <c r="Q603" s="100">
        <v>5</v>
      </c>
      <c r="R603" s="15"/>
      <c r="S603" s="245">
        <v>35</v>
      </c>
      <c r="T603" s="246">
        <v>13</v>
      </c>
      <c r="U603" s="107">
        <v>15</v>
      </c>
      <c r="V603" s="123">
        <v>140</v>
      </c>
      <c r="W603" s="274">
        <v>80</v>
      </c>
    </row>
    <row r="604" spans="1:23" ht="15.95" hidden="1" customHeight="1" outlineLevel="1" thickBot="1" x14ac:dyDescent="0.3">
      <c r="A604" s="380"/>
      <c r="B604" s="383"/>
      <c r="C604" s="347"/>
      <c r="D604" s="352"/>
      <c r="E604" s="41" t="s">
        <v>17</v>
      </c>
      <c r="F604" s="19">
        <f>IF(SUM(F602:F603)=SUM(I604:J604),SUM(F602:F603))</f>
        <v>18</v>
      </c>
      <c r="G604" s="19">
        <f t="shared" ref="G604:R604" si="251">SUM(G602:G603)</f>
        <v>0</v>
      </c>
      <c r="H604" s="19">
        <f t="shared" si="251"/>
        <v>0</v>
      </c>
      <c r="I604" s="19">
        <f t="shared" si="251"/>
        <v>14</v>
      </c>
      <c r="J604" s="19">
        <f t="shared" si="251"/>
        <v>4</v>
      </c>
      <c r="K604" s="19">
        <f t="shared" si="251"/>
        <v>0</v>
      </c>
      <c r="L604" s="19">
        <f t="shared" si="251"/>
        <v>0</v>
      </c>
      <c r="M604" s="19">
        <f t="shared" si="251"/>
        <v>10</v>
      </c>
      <c r="N604" s="19">
        <f t="shared" si="251"/>
        <v>1</v>
      </c>
      <c r="O604" s="19">
        <f t="shared" si="251"/>
        <v>3</v>
      </c>
      <c r="P604" s="19">
        <f t="shared" si="251"/>
        <v>0</v>
      </c>
      <c r="Q604" s="19">
        <f t="shared" si="251"/>
        <v>5</v>
      </c>
      <c r="R604" s="19">
        <f t="shared" si="251"/>
        <v>0</v>
      </c>
      <c r="S604" s="235" t="s">
        <v>161</v>
      </c>
      <c r="T604" s="230" t="s">
        <v>161</v>
      </c>
      <c r="U604" s="19" t="s">
        <v>161</v>
      </c>
      <c r="V604" s="22" t="s">
        <v>161</v>
      </c>
      <c r="W604" s="260" t="s">
        <v>161</v>
      </c>
    </row>
    <row r="605" spans="1:23" ht="15.95" hidden="1" customHeight="1" outlineLevel="1" thickBot="1" x14ac:dyDescent="0.3">
      <c r="A605" s="380"/>
      <c r="B605" s="383"/>
      <c r="C605" s="345">
        <v>171</v>
      </c>
      <c r="D605" s="387" t="s">
        <v>107</v>
      </c>
      <c r="E605" s="69" t="s">
        <v>15</v>
      </c>
      <c r="F605" s="283"/>
      <c r="G605" s="190"/>
      <c r="H605" s="191"/>
      <c r="I605" s="25"/>
      <c r="J605" s="159"/>
      <c r="K605" s="100"/>
      <c r="L605" s="15"/>
      <c r="M605" s="108"/>
      <c r="N605" s="15"/>
      <c r="O605" s="100"/>
      <c r="P605" s="15"/>
      <c r="Q605" s="100"/>
      <c r="R605" s="15"/>
      <c r="S605" s="245"/>
      <c r="T605" s="246"/>
      <c r="U605" s="107"/>
      <c r="V605" s="123"/>
      <c r="W605" s="274"/>
    </row>
    <row r="606" spans="1:23" ht="15.95" hidden="1" customHeight="1" outlineLevel="1" thickBot="1" x14ac:dyDescent="0.3">
      <c r="A606" s="380"/>
      <c r="B606" s="383"/>
      <c r="C606" s="346"/>
      <c r="D606" s="349"/>
      <c r="E606" s="37" t="s">
        <v>16</v>
      </c>
      <c r="F606" s="283">
        <v>45</v>
      </c>
      <c r="G606" s="190"/>
      <c r="H606" s="191"/>
      <c r="I606" s="25">
        <v>36</v>
      </c>
      <c r="J606" s="159">
        <v>9</v>
      </c>
      <c r="K606" s="100"/>
      <c r="L606" s="15"/>
      <c r="M606" s="108">
        <v>22</v>
      </c>
      <c r="N606" s="15"/>
      <c r="O606" s="100"/>
      <c r="P606" s="15">
        <v>6</v>
      </c>
      <c r="Q606" s="100">
        <v>8</v>
      </c>
      <c r="R606" s="15"/>
      <c r="S606" s="245">
        <v>35.9</v>
      </c>
      <c r="T606" s="246">
        <v>14</v>
      </c>
      <c r="U606" s="107">
        <v>10</v>
      </c>
      <c r="V606" s="123">
        <v>150</v>
      </c>
      <c r="W606" s="274">
        <v>72.8</v>
      </c>
    </row>
    <row r="607" spans="1:23" ht="15.95" hidden="1" customHeight="1" outlineLevel="1" thickBot="1" x14ac:dyDescent="0.3">
      <c r="A607" s="380"/>
      <c r="B607" s="383"/>
      <c r="C607" s="347"/>
      <c r="D607" s="350"/>
      <c r="E607" s="19" t="s">
        <v>17</v>
      </c>
      <c r="F607" s="19">
        <f>IF(SUM(F605:F606)=SUM(I607:J607),SUM(F605:F606))</f>
        <v>45</v>
      </c>
      <c r="G607" s="19">
        <f t="shared" ref="G607:R607" si="252">SUM(G605:G606)</f>
        <v>0</v>
      </c>
      <c r="H607" s="19">
        <f t="shared" si="252"/>
        <v>0</v>
      </c>
      <c r="I607" s="19">
        <f t="shared" si="252"/>
        <v>36</v>
      </c>
      <c r="J607" s="19">
        <f t="shared" si="252"/>
        <v>9</v>
      </c>
      <c r="K607" s="19">
        <f t="shared" si="252"/>
        <v>0</v>
      </c>
      <c r="L607" s="19">
        <f t="shared" si="252"/>
        <v>0</v>
      </c>
      <c r="M607" s="19">
        <f t="shared" si="252"/>
        <v>22</v>
      </c>
      <c r="N607" s="19">
        <f t="shared" si="252"/>
        <v>0</v>
      </c>
      <c r="O607" s="19">
        <f t="shared" si="252"/>
        <v>0</v>
      </c>
      <c r="P607" s="19">
        <f t="shared" si="252"/>
        <v>6</v>
      </c>
      <c r="Q607" s="19">
        <f t="shared" si="252"/>
        <v>8</v>
      </c>
      <c r="R607" s="19">
        <f t="shared" si="252"/>
        <v>0</v>
      </c>
      <c r="S607" s="235" t="s">
        <v>161</v>
      </c>
      <c r="T607" s="230" t="s">
        <v>161</v>
      </c>
      <c r="U607" s="19" t="s">
        <v>161</v>
      </c>
      <c r="V607" s="22" t="s">
        <v>161</v>
      </c>
      <c r="W607" s="260" t="s">
        <v>161</v>
      </c>
    </row>
    <row r="608" spans="1:23" ht="15.95" hidden="1" customHeight="1" outlineLevel="1" thickBot="1" x14ac:dyDescent="0.3">
      <c r="A608" s="380"/>
      <c r="B608" s="385"/>
      <c r="C608" s="345">
        <v>172</v>
      </c>
      <c r="D608" s="351" t="s">
        <v>158</v>
      </c>
      <c r="E608" s="69" t="s">
        <v>15</v>
      </c>
      <c r="F608" s="283"/>
      <c r="G608" s="190"/>
      <c r="H608" s="191"/>
      <c r="I608" s="25"/>
      <c r="J608" s="159"/>
      <c r="K608" s="100"/>
      <c r="L608" s="15"/>
      <c r="M608" s="108"/>
      <c r="N608" s="15"/>
      <c r="O608" s="100"/>
      <c r="P608" s="15"/>
      <c r="Q608" s="100"/>
      <c r="R608" s="15"/>
      <c r="S608" s="245"/>
      <c r="T608" s="246"/>
      <c r="U608" s="107"/>
      <c r="V608" s="123"/>
      <c r="W608" s="274"/>
    </row>
    <row r="609" spans="1:23" ht="15.95" hidden="1" customHeight="1" outlineLevel="1" thickBot="1" x14ac:dyDescent="0.3">
      <c r="A609" s="380"/>
      <c r="B609" s="385"/>
      <c r="C609" s="346"/>
      <c r="D609" s="352"/>
      <c r="E609" s="37" t="s">
        <v>16</v>
      </c>
      <c r="F609" s="283">
        <v>11</v>
      </c>
      <c r="G609" s="179"/>
      <c r="H609" s="182"/>
      <c r="I609" s="52">
        <v>10</v>
      </c>
      <c r="J609" s="160">
        <v>1</v>
      </c>
      <c r="K609" s="62"/>
      <c r="L609" s="61"/>
      <c r="M609" s="63">
        <v>10</v>
      </c>
      <c r="N609" s="61">
        <v>3</v>
      </c>
      <c r="O609" s="62">
        <v>7</v>
      </c>
      <c r="P609" s="61">
        <v>11</v>
      </c>
      <c r="Q609" s="62">
        <v>8</v>
      </c>
      <c r="R609" s="61"/>
      <c r="S609" s="247">
        <v>39.700000000000003</v>
      </c>
      <c r="T609" s="248">
        <v>20.8</v>
      </c>
      <c r="U609" s="65">
        <v>70</v>
      </c>
      <c r="V609" s="124">
        <v>170</v>
      </c>
      <c r="W609" s="271">
        <v>97.7</v>
      </c>
    </row>
    <row r="610" spans="1:23" ht="15.95" hidden="1" customHeight="1" outlineLevel="1" thickBot="1" x14ac:dyDescent="0.3">
      <c r="A610" s="380"/>
      <c r="B610" s="385"/>
      <c r="C610" s="347"/>
      <c r="D610" s="353"/>
      <c r="E610" s="19" t="s">
        <v>17</v>
      </c>
      <c r="F610" s="19">
        <f>IF(SUM(F608:F609)=SUM(I610:J610),SUM(F608:F609))</f>
        <v>11</v>
      </c>
      <c r="G610" s="19">
        <f t="shared" ref="G610:R610" si="253">SUM(G608:G609)</f>
        <v>0</v>
      </c>
      <c r="H610" s="19">
        <f t="shared" si="253"/>
        <v>0</v>
      </c>
      <c r="I610" s="19">
        <f t="shared" si="253"/>
        <v>10</v>
      </c>
      <c r="J610" s="19">
        <f t="shared" si="253"/>
        <v>1</v>
      </c>
      <c r="K610" s="19">
        <f t="shared" si="253"/>
        <v>0</v>
      </c>
      <c r="L610" s="19">
        <f t="shared" si="253"/>
        <v>0</v>
      </c>
      <c r="M610" s="19">
        <f t="shared" si="253"/>
        <v>10</v>
      </c>
      <c r="N610" s="19">
        <f t="shared" si="253"/>
        <v>3</v>
      </c>
      <c r="O610" s="19">
        <f t="shared" si="253"/>
        <v>7</v>
      </c>
      <c r="P610" s="19">
        <f t="shared" si="253"/>
        <v>11</v>
      </c>
      <c r="Q610" s="19">
        <f t="shared" si="253"/>
        <v>8</v>
      </c>
      <c r="R610" s="19">
        <f t="shared" si="253"/>
        <v>0</v>
      </c>
      <c r="S610" s="235" t="s">
        <v>161</v>
      </c>
      <c r="T610" s="230" t="s">
        <v>161</v>
      </c>
      <c r="U610" s="19" t="s">
        <v>161</v>
      </c>
      <c r="V610" s="22" t="s">
        <v>161</v>
      </c>
      <c r="W610" s="260" t="s">
        <v>161</v>
      </c>
    </row>
    <row r="611" spans="1:23" ht="15.95" customHeight="1" collapsed="1" thickBot="1" x14ac:dyDescent="0.3">
      <c r="A611" s="380"/>
      <c r="B611" s="385"/>
      <c r="C611" s="391" t="s">
        <v>153</v>
      </c>
      <c r="D611" s="365"/>
      <c r="E611" s="74" t="s">
        <v>15</v>
      </c>
      <c r="F611" s="283">
        <f>F608+F605+F602+F599</f>
        <v>14</v>
      </c>
      <c r="G611" s="194">
        <f t="shared" ref="G611:R612" si="254">G608+G605+G602+G599</f>
        <v>9</v>
      </c>
      <c r="H611" s="194">
        <f t="shared" si="254"/>
        <v>0</v>
      </c>
      <c r="I611" s="31">
        <f t="shared" si="254"/>
        <v>9</v>
      </c>
      <c r="J611" s="73">
        <f t="shared" si="254"/>
        <v>5</v>
      </c>
      <c r="K611" s="153">
        <f t="shared" si="254"/>
        <v>0</v>
      </c>
      <c r="L611" s="153">
        <f t="shared" si="254"/>
        <v>0</v>
      </c>
      <c r="M611" s="20">
        <f t="shared" si="254"/>
        <v>10</v>
      </c>
      <c r="N611" s="153">
        <f t="shared" si="254"/>
        <v>2</v>
      </c>
      <c r="O611" s="153">
        <f t="shared" si="254"/>
        <v>10</v>
      </c>
      <c r="P611" s="153">
        <f t="shared" si="254"/>
        <v>0</v>
      </c>
      <c r="Q611" s="153">
        <f t="shared" si="254"/>
        <v>9</v>
      </c>
      <c r="R611" s="153">
        <f t="shared" si="254"/>
        <v>0</v>
      </c>
      <c r="S611" s="244">
        <f t="shared" ref="S611:W612" si="255">AVERAGE(S608,S605,S602,S599)</f>
        <v>37.4</v>
      </c>
      <c r="T611" s="244">
        <f t="shared" si="255"/>
        <v>14</v>
      </c>
      <c r="U611" s="153">
        <f t="shared" si="255"/>
        <v>6</v>
      </c>
      <c r="V611" s="153">
        <f t="shared" si="255"/>
        <v>16</v>
      </c>
      <c r="W611" s="265">
        <f t="shared" si="255"/>
        <v>10.1</v>
      </c>
    </row>
    <row r="612" spans="1:23" ht="15.95" customHeight="1" thickBot="1" x14ac:dyDescent="0.3">
      <c r="A612" s="380"/>
      <c r="B612" s="385"/>
      <c r="C612" s="366"/>
      <c r="D612" s="367"/>
      <c r="E612" s="49" t="s">
        <v>16</v>
      </c>
      <c r="F612" s="283">
        <f>F609+F606+F603+F600</f>
        <v>174</v>
      </c>
      <c r="G612" s="194">
        <f t="shared" si="254"/>
        <v>0</v>
      </c>
      <c r="H612" s="194">
        <f t="shared" si="254"/>
        <v>0</v>
      </c>
      <c r="I612" s="31">
        <f t="shared" si="254"/>
        <v>132</v>
      </c>
      <c r="J612" s="73">
        <f t="shared" si="254"/>
        <v>42</v>
      </c>
      <c r="K612" s="153">
        <f t="shared" si="254"/>
        <v>0</v>
      </c>
      <c r="L612" s="153">
        <f t="shared" si="254"/>
        <v>0</v>
      </c>
      <c r="M612" s="20">
        <f t="shared" si="254"/>
        <v>112</v>
      </c>
      <c r="N612" s="153">
        <f t="shared" si="254"/>
        <v>19</v>
      </c>
      <c r="O612" s="153">
        <f t="shared" si="254"/>
        <v>56</v>
      </c>
      <c r="P612" s="153">
        <f t="shared" si="254"/>
        <v>19</v>
      </c>
      <c r="Q612" s="153">
        <f t="shared" si="254"/>
        <v>66</v>
      </c>
      <c r="R612" s="153">
        <f t="shared" si="254"/>
        <v>5</v>
      </c>
      <c r="S612" s="244">
        <f t="shared" si="255"/>
        <v>36.974999999999994</v>
      </c>
      <c r="T612" s="244">
        <f t="shared" si="255"/>
        <v>15.975</v>
      </c>
      <c r="U612" s="153">
        <f t="shared" si="255"/>
        <v>26.25</v>
      </c>
      <c r="V612" s="153">
        <f t="shared" si="255"/>
        <v>157.5</v>
      </c>
      <c r="W612" s="265">
        <f t="shared" si="255"/>
        <v>83.8</v>
      </c>
    </row>
    <row r="613" spans="1:23" ht="19.5" customHeight="1" thickBot="1" x14ac:dyDescent="0.3">
      <c r="A613" s="381"/>
      <c r="B613" s="386"/>
      <c r="C613" s="368"/>
      <c r="D613" s="369"/>
      <c r="E613" s="118" t="s">
        <v>17</v>
      </c>
      <c r="F613" s="115">
        <f>IF(SUM(F611:F612)=SUM(I613:J613),SUM(F611:F612))</f>
        <v>188</v>
      </c>
      <c r="G613" s="137">
        <f t="shared" ref="G613:R613" si="256">SUM(G611:G612)</f>
        <v>9</v>
      </c>
      <c r="H613" s="137">
        <f t="shared" si="256"/>
        <v>0</v>
      </c>
      <c r="I613" s="137">
        <f t="shared" si="256"/>
        <v>141</v>
      </c>
      <c r="J613" s="137">
        <f t="shared" si="256"/>
        <v>47</v>
      </c>
      <c r="K613" s="137">
        <f t="shared" si="256"/>
        <v>0</v>
      </c>
      <c r="L613" s="137">
        <f t="shared" si="256"/>
        <v>0</v>
      </c>
      <c r="M613" s="137">
        <f t="shared" si="256"/>
        <v>122</v>
      </c>
      <c r="N613" s="137">
        <f t="shared" si="256"/>
        <v>21</v>
      </c>
      <c r="O613" s="137">
        <f t="shared" si="256"/>
        <v>66</v>
      </c>
      <c r="P613" s="137">
        <f t="shared" si="256"/>
        <v>19</v>
      </c>
      <c r="Q613" s="137">
        <f t="shared" si="256"/>
        <v>75</v>
      </c>
      <c r="R613" s="137">
        <f t="shared" si="256"/>
        <v>5</v>
      </c>
      <c r="S613" s="141" t="s">
        <v>162</v>
      </c>
      <c r="T613" s="141" t="s">
        <v>162</v>
      </c>
      <c r="U613" s="116" t="s">
        <v>162</v>
      </c>
      <c r="V613" s="117" t="s">
        <v>162</v>
      </c>
      <c r="W613" s="259" t="s">
        <v>162</v>
      </c>
    </row>
    <row r="614" spans="1:23" ht="18.75" customHeight="1" thickBot="1" x14ac:dyDescent="0.3">
      <c r="A614" s="370" t="s">
        <v>17</v>
      </c>
      <c r="B614" s="371"/>
      <c r="C614" s="371"/>
      <c r="D614" s="372"/>
      <c r="E614" s="49" t="s">
        <v>15</v>
      </c>
      <c r="F614" s="283">
        <f>F611+F596+F590+F569+F533+F512+F479+F467+F440+F425+F386+F368+F326+F305+F293+F278+F268+F254+F221+F200+F191+F173+F154+F75+F51</f>
        <v>948</v>
      </c>
      <c r="G614" s="287">
        <f t="shared" ref="G614:R614" si="257">G611+G596+G590+G569+G533+G512+G479+G467+G440+G425+G386+G368+G326+G305+G293+G278+G268+G254+G221+G200+G191+G173+G154+G75+G51</f>
        <v>353</v>
      </c>
      <c r="H614" s="287">
        <f t="shared" si="257"/>
        <v>16</v>
      </c>
      <c r="I614" s="149">
        <f t="shared" si="257"/>
        <v>753</v>
      </c>
      <c r="J614" s="149">
        <f t="shared" si="257"/>
        <v>195</v>
      </c>
      <c r="K614" s="149">
        <f t="shared" si="257"/>
        <v>0</v>
      </c>
      <c r="L614" s="149">
        <f t="shared" si="257"/>
        <v>1</v>
      </c>
      <c r="M614" s="20">
        <f t="shared" si="257"/>
        <v>426</v>
      </c>
      <c r="N614" s="149">
        <f t="shared" si="257"/>
        <v>174</v>
      </c>
      <c r="O614" s="149">
        <f t="shared" si="257"/>
        <v>603</v>
      </c>
      <c r="P614" s="149">
        <f t="shared" si="257"/>
        <v>173</v>
      </c>
      <c r="Q614" s="149">
        <f t="shared" si="257"/>
        <v>341</v>
      </c>
      <c r="R614" s="149">
        <f t="shared" si="257"/>
        <v>46.43333333333333</v>
      </c>
      <c r="S614" s="219">
        <f>AVERAGE(S611,S596,S590,S569,S533,S512,S479,S467,S440,S425,S386,S368,S326,S305,S293,S278,S268,S254,S221,S200,S191,S173,S154,S75,S51)</f>
        <v>37.63527777777778</v>
      </c>
      <c r="T614" s="219">
        <f>AVERAGE(T611,T596,T590,T569,T533,T512,T479,T467,T440,T425,T386,T368,T326,T305,T293,T278,T268,T254,T221,T200,T191,T173,T154,T75,T51)</f>
        <v>15.832083333333332</v>
      </c>
      <c r="U614" s="149">
        <f>AVERAGE(U611,U596,U590,U569,U533,U512,U479,U467,U440,U425,U386,U368,U326,U305,U293,U278,U268,U254,U221,U200,U191,U173,U154,U75,U51)</f>
        <v>6.0763888888888893</v>
      </c>
      <c r="V614" s="149">
        <f>AVERAGE(V611,V596,V590,V569,V533,V512,V479,V467,V440,V425,V386,V368,V326,V305,V293,V278,V268,V254,V221,V200,V191,V173,V154,V75,V51)</f>
        <v>15.218194444444444</v>
      </c>
      <c r="W614" s="260">
        <f>AVERAGE(W611,W596,W590,W569,W533,W512,W479,W467,W440,W425,W386,W368,W326,W305,W293,W278,W268,W254,W221,W200,W191,W173,W154,W75,W51)</f>
        <v>10.336250000000001</v>
      </c>
    </row>
    <row r="615" spans="1:23" ht="18.75" customHeight="1" thickBot="1" x14ac:dyDescent="0.3">
      <c r="A615" s="373"/>
      <c r="B615" s="374"/>
      <c r="C615" s="374"/>
      <c r="D615" s="375"/>
      <c r="E615" s="49" t="s">
        <v>226</v>
      </c>
      <c r="F615" s="283">
        <f>F155+F269</f>
        <v>239</v>
      </c>
      <c r="G615" s="287">
        <f t="shared" ref="G615:H615" si="258">G269+G155</f>
        <v>0</v>
      </c>
      <c r="H615" s="287">
        <f t="shared" si="258"/>
        <v>0</v>
      </c>
      <c r="I615" s="149">
        <f t="shared" ref="I615:R615" si="259">I155+I269</f>
        <v>189</v>
      </c>
      <c r="J615" s="149">
        <f t="shared" si="259"/>
        <v>50</v>
      </c>
      <c r="K615" s="149">
        <f t="shared" si="259"/>
        <v>0</v>
      </c>
      <c r="L615" s="149">
        <f t="shared" si="259"/>
        <v>0</v>
      </c>
      <c r="M615" s="20">
        <f t="shared" si="259"/>
        <v>118</v>
      </c>
      <c r="N615" s="149">
        <f t="shared" si="259"/>
        <v>39</v>
      </c>
      <c r="O615" s="149">
        <f t="shared" si="259"/>
        <v>127</v>
      </c>
      <c r="P615" s="149">
        <f t="shared" si="259"/>
        <v>14</v>
      </c>
      <c r="Q615" s="149">
        <f t="shared" si="259"/>
        <v>62</v>
      </c>
      <c r="R615" s="149">
        <f t="shared" si="259"/>
        <v>5</v>
      </c>
      <c r="S615" s="219">
        <f>AVERAGE(S269,S155)</f>
        <v>38.950000000000003</v>
      </c>
      <c r="T615" s="219">
        <f>AVERAGE(T269,T155)</f>
        <v>18.5</v>
      </c>
      <c r="U615" s="149">
        <f>AVERAGE(U269,U155)</f>
        <v>21</v>
      </c>
      <c r="V615" s="149">
        <f>AVERAGE(V269,V155)</f>
        <v>155</v>
      </c>
      <c r="W615" s="260">
        <f>AVERAGE(W269,W155)</f>
        <v>69.724999999999994</v>
      </c>
    </row>
    <row r="616" spans="1:23" ht="18.75" customHeight="1" thickBot="1" x14ac:dyDescent="0.3">
      <c r="A616" s="373"/>
      <c r="B616" s="374"/>
      <c r="C616" s="374"/>
      <c r="D616" s="375"/>
      <c r="E616" s="75" t="s">
        <v>232</v>
      </c>
      <c r="F616" s="283">
        <f>F612+F597+F591+F570+F534+F513+F480+F468+F441+F426+F387+F369+F327+F306+F294+F279+F270+F255+F222+F201+F192+F174+F156+F76+F52</f>
        <v>7540</v>
      </c>
      <c r="G616" s="218">
        <f t="shared" ref="G616:R616" si="260">G612+G597+G591+G570+G534+G513+G480+G468+G441+G426+G387+G369+G327+G306+G294+G279+G270+G255+G222+G201+G192+G174+G156+G76+G52</f>
        <v>231</v>
      </c>
      <c r="H616" s="218">
        <f t="shared" si="260"/>
        <v>163</v>
      </c>
      <c r="I616" s="206">
        <f t="shared" si="260"/>
        <v>6085</v>
      </c>
      <c r="J616" s="206">
        <f t="shared" si="260"/>
        <v>1455</v>
      </c>
      <c r="K616" s="206">
        <f t="shared" si="260"/>
        <v>9</v>
      </c>
      <c r="L616" s="206">
        <f t="shared" si="260"/>
        <v>0</v>
      </c>
      <c r="M616" s="20">
        <f t="shared" si="260"/>
        <v>3141</v>
      </c>
      <c r="N616" s="206">
        <f t="shared" si="260"/>
        <v>1294</v>
      </c>
      <c r="O616" s="206">
        <f t="shared" si="260"/>
        <v>4241</v>
      </c>
      <c r="P616" s="206">
        <f t="shared" si="260"/>
        <v>1196</v>
      </c>
      <c r="Q616" s="206">
        <f t="shared" si="260"/>
        <v>1927</v>
      </c>
      <c r="R616" s="206">
        <f t="shared" si="260"/>
        <v>152</v>
      </c>
      <c r="S616" s="219">
        <f>AVERAGE(S612,S597,S591,S570,S534,S513,S480,S468,S441,S426,S387,S369,S327,S306,S294,S279,S270,S255,S222,S201,S192,S174,S156,S76,S52)</f>
        <v>37.038614774114777</v>
      </c>
      <c r="T616" s="219">
        <f>AVERAGE(T612,T597,T591,T570,T534,T513,T480,T468,T441,T426,T387,T369,T327,T306,T294,T279,T270,T255,T222,T201,T192,T174,T156,T76,T52)</f>
        <v>15.669331135531133</v>
      </c>
      <c r="U616" s="206">
        <f>AVERAGE(U612,U597,U591,U570,U534,U513,U480,U468,U441,U426,U387,U369,U327,U306,U294,U279,U270,U255,U222,U201,U192,U174,U156,U76,U52)</f>
        <v>26.034032967032964</v>
      </c>
      <c r="V616" s="206">
        <f>AVERAGE(V612,V597,V591,V570,V534,V513,V480,V468,V441,V426,V387,V369,V327,V306,V294,V279,V270,V255,V222,V201,V192,V174,V156,V76,V52)</f>
        <v>160.36740448440446</v>
      </c>
      <c r="W616" s="260">
        <f>AVERAGE(W612,W597,W591,W570,W534,W513,W480,W468,W441,W426,W387,W369,W327,W306,W294,W279,W270,W255,W222,W201,W192,W174,W156,W76,W52)</f>
        <v>82.451709002108998</v>
      </c>
    </row>
    <row r="617" spans="1:23" ht="15.75" customHeight="1" thickBot="1" x14ac:dyDescent="0.3">
      <c r="A617" s="376"/>
      <c r="B617" s="377"/>
      <c r="C617" s="377"/>
      <c r="D617" s="378"/>
      <c r="E617" s="115" t="s">
        <v>17</v>
      </c>
      <c r="F617" s="143">
        <f>IF(SUM(F614:F616)=SUM(I617:J617),SUM(F614:F616))</f>
        <v>8727</v>
      </c>
      <c r="G617" s="140">
        <f t="shared" ref="G617:R617" si="261">SUM(G614:G616)</f>
        <v>584</v>
      </c>
      <c r="H617" s="140">
        <f t="shared" si="261"/>
        <v>179</v>
      </c>
      <c r="I617" s="140">
        <f>SUM(I614:I616)</f>
        <v>7027</v>
      </c>
      <c r="J617" s="140">
        <f t="shared" si="261"/>
        <v>1700</v>
      </c>
      <c r="K617" s="140">
        <f t="shared" si="261"/>
        <v>9</v>
      </c>
      <c r="L617" s="140">
        <f t="shared" si="261"/>
        <v>1</v>
      </c>
      <c r="M617" s="140">
        <f t="shared" si="261"/>
        <v>3685</v>
      </c>
      <c r="N617" s="140">
        <f t="shared" si="261"/>
        <v>1507</v>
      </c>
      <c r="O617" s="140">
        <f t="shared" si="261"/>
        <v>4971</v>
      </c>
      <c r="P617" s="140">
        <f t="shared" si="261"/>
        <v>1383</v>
      </c>
      <c r="Q617" s="140">
        <f t="shared" si="261"/>
        <v>2330</v>
      </c>
      <c r="R617" s="140">
        <f t="shared" si="261"/>
        <v>203.43333333333334</v>
      </c>
      <c r="S617" s="219" t="s">
        <v>161</v>
      </c>
      <c r="T617" s="219" t="s">
        <v>161</v>
      </c>
      <c r="U617" s="141" t="s">
        <v>162</v>
      </c>
      <c r="V617" s="142" t="s">
        <v>162</v>
      </c>
      <c r="W617" s="260" t="s">
        <v>162</v>
      </c>
    </row>
    <row r="618" spans="1:23" s="5" customFormat="1" ht="18.75" hidden="1" customHeight="1" outlineLevel="1" x14ac:dyDescent="0.25">
      <c r="A618" s="81"/>
      <c r="B618" s="81"/>
      <c r="C618" s="81"/>
      <c r="D618" s="81"/>
      <c r="E618" s="50"/>
      <c r="F618" s="50"/>
      <c r="G618" s="66"/>
      <c r="H618" s="66"/>
      <c r="I618" s="66"/>
      <c r="J618" s="66"/>
      <c r="K618" s="66"/>
      <c r="L618" s="66"/>
      <c r="M618" s="66"/>
      <c r="N618" s="66"/>
      <c r="O618" s="66"/>
      <c r="P618" s="66"/>
      <c r="Q618" s="66"/>
      <c r="R618" s="66"/>
      <c r="S618" s="266"/>
      <c r="T618" s="267"/>
      <c r="U618" s="50"/>
      <c r="V618" s="50"/>
      <c r="W618" s="281"/>
    </row>
    <row r="619" spans="1:23" s="50" customFormat="1" ht="18" collapsed="1" thickBot="1" x14ac:dyDescent="0.3"/>
    <row r="620" spans="1:23" s="50" customFormat="1" ht="32.25" customHeight="1" thickBot="1" x14ac:dyDescent="0.3">
      <c r="D620" s="338" t="s">
        <v>198</v>
      </c>
      <c r="E620" s="306">
        <f>F617</f>
        <v>8727</v>
      </c>
      <c r="F620" s="361" t="s">
        <v>178</v>
      </c>
      <c r="G620" s="362"/>
      <c r="H620" s="362"/>
      <c r="I620" s="362"/>
      <c r="J620" s="362"/>
      <c r="K620" s="362"/>
      <c r="L620" s="362"/>
      <c r="M620" s="362"/>
      <c r="N620" s="306">
        <v>173</v>
      </c>
      <c r="Q620" s="361" t="s">
        <v>123</v>
      </c>
      <c r="R620" s="362"/>
      <c r="S620" s="362"/>
      <c r="T620" s="362"/>
      <c r="U620" s="362"/>
      <c r="V620" s="363"/>
      <c r="W620" s="306">
        <v>25</v>
      </c>
    </row>
    <row r="621" spans="1:23" s="50" customFormat="1" x14ac:dyDescent="0.25"/>
    <row r="622" spans="1:23" s="50" customFormat="1" ht="25.5" customHeight="1" x14ac:dyDescent="0.25">
      <c r="F622" s="66"/>
    </row>
    <row r="623" spans="1:23" s="50" customFormat="1" ht="25.5" customHeight="1" x14ac:dyDescent="0.25"/>
    <row r="624" spans="1:23" s="50" customFormat="1" ht="45.75" customHeight="1" x14ac:dyDescent="0.25"/>
    <row r="625" s="50" customFormat="1" x14ac:dyDescent="0.25"/>
    <row r="626" s="50" customFormat="1" x14ac:dyDescent="0.25"/>
    <row r="627" s="50" customFormat="1" x14ac:dyDescent="0.25"/>
    <row r="628" s="50" customFormat="1" x14ac:dyDescent="0.25"/>
    <row r="629" s="50" customFormat="1" x14ac:dyDescent="0.25"/>
    <row r="630" s="50" customFormat="1" x14ac:dyDescent="0.25"/>
    <row r="631" s="50" customFormat="1" ht="107.25" customHeight="1" x14ac:dyDescent="0.25"/>
    <row r="632" s="50" customFormat="1" x14ac:dyDescent="0.25"/>
    <row r="633" s="50" customFormat="1" x14ac:dyDescent="0.25"/>
    <row r="634" s="50" customFormat="1" ht="31.5" customHeight="1" x14ac:dyDescent="0.25"/>
    <row r="635" s="50" customFormat="1" x14ac:dyDescent="0.25"/>
    <row r="636" s="50" customFormat="1" ht="39.75" customHeight="1" x14ac:dyDescent="0.25"/>
    <row r="637" s="50" customFormat="1" ht="57.75" customHeight="1" x14ac:dyDescent="0.25"/>
    <row r="638" s="50" customFormat="1" x14ac:dyDescent="0.25"/>
    <row r="639" s="50" customFormat="1" x14ac:dyDescent="0.25"/>
    <row r="640" s="50" customFormat="1" x14ac:dyDescent="0.25"/>
    <row r="641" s="50" customFormat="1" x14ac:dyDescent="0.25"/>
    <row r="642" s="50" customFormat="1" x14ac:dyDescent="0.25"/>
    <row r="643" s="50" customFormat="1" x14ac:dyDescent="0.25"/>
    <row r="644" s="50" customFormat="1" x14ac:dyDescent="0.25"/>
    <row r="645" s="50" customFormat="1" x14ac:dyDescent="0.25"/>
    <row r="646" s="50" customFormat="1" x14ac:dyDescent="0.25"/>
    <row r="647" s="50" customFormat="1" x14ac:dyDescent="0.25"/>
    <row r="648" s="50" customFormat="1" x14ac:dyDescent="0.25"/>
    <row r="649" s="50" customFormat="1" x14ac:dyDescent="0.25"/>
    <row r="650" s="50" customFormat="1" x14ac:dyDescent="0.25"/>
    <row r="651" s="50" customFormat="1" x14ac:dyDescent="0.25"/>
    <row r="652" s="50" customFormat="1" x14ac:dyDescent="0.25"/>
    <row r="653" s="50" customFormat="1" x14ac:dyDescent="0.25"/>
    <row r="654" s="50" customFormat="1" x14ac:dyDescent="0.25"/>
    <row r="655" s="50" customFormat="1" x14ac:dyDescent="0.25"/>
    <row r="656" s="50" customFormat="1" x14ac:dyDescent="0.25"/>
    <row r="657" s="50" customFormat="1" x14ac:dyDescent="0.25"/>
    <row r="658" s="50" customFormat="1" x14ac:dyDescent="0.25"/>
    <row r="659" s="50" customFormat="1" x14ac:dyDescent="0.25"/>
    <row r="660" s="50" customFormat="1" x14ac:dyDescent="0.25"/>
    <row r="661" s="50" customFormat="1" x14ac:dyDescent="0.25"/>
    <row r="662" s="50" customFormat="1" x14ac:dyDescent="0.25"/>
    <row r="663" s="50" customFormat="1" x14ac:dyDescent="0.25"/>
    <row r="664" s="50" customFormat="1" x14ac:dyDescent="0.25"/>
    <row r="665" s="50" customFormat="1" x14ac:dyDescent="0.25"/>
    <row r="666" s="50" customFormat="1" x14ac:dyDescent="0.25"/>
    <row r="667" s="50" customFormat="1" x14ac:dyDescent="0.25"/>
    <row r="668" s="50" customFormat="1" x14ac:dyDescent="0.25"/>
    <row r="669" s="50" customFormat="1" x14ac:dyDescent="0.25"/>
    <row r="670" s="50" customFormat="1" x14ac:dyDescent="0.25"/>
    <row r="671" s="50" customFormat="1" x14ac:dyDescent="0.25"/>
    <row r="672" s="50" customFormat="1" x14ac:dyDescent="0.25"/>
    <row r="673" s="50" customFormat="1" x14ac:dyDescent="0.25"/>
    <row r="674" s="50" customFormat="1" x14ac:dyDescent="0.25"/>
    <row r="675" s="50" customFormat="1" x14ac:dyDescent="0.25"/>
    <row r="676" s="50" customFormat="1" x14ac:dyDescent="0.25"/>
    <row r="677" s="50" customFormat="1" x14ac:dyDescent="0.25"/>
    <row r="678" s="50" customFormat="1" x14ac:dyDescent="0.25"/>
    <row r="679" s="50" customFormat="1" x14ac:dyDescent="0.25"/>
    <row r="680" s="50" customFormat="1" x14ac:dyDescent="0.25"/>
    <row r="681" s="50" customFormat="1" x14ac:dyDescent="0.25"/>
    <row r="682" s="50" customFormat="1" x14ac:dyDescent="0.25"/>
    <row r="683" s="50" customFormat="1" x14ac:dyDescent="0.25"/>
    <row r="684" s="50" customFormat="1" x14ac:dyDescent="0.25"/>
    <row r="685" s="50" customFormat="1" x14ac:dyDescent="0.25"/>
    <row r="686" s="50" customFormat="1" x14ac:dyDescent="0.25"/>
    <row r="687" s="50" customFormat="1" x14ac:dyDescent="0.25"/>
    <row r="688" s="50" customFormat="1" x14ac:dyDescent="0.25"/>
    <row r="689" s="50" customFormat="1" x14ac:dyDescent="0.25"/>
    <row r="690" s="50" customFormat="1" x14ac:dyDescent="0.25"/>
    <row r="691" s="50" customFormat="1" x14ac:dyDescent="0.25"/>
    <row r="692" s="50" customFormat="1" x14ac:dyDescent="0.25"/>
    <row r="693" s="50" customFormat="1" x14ac:dyDescent="0.25"/>
    <row r="694" s="50" customFormat="1" x14ac:dyDescent="0.25"/>
    <row r="695" s="50" customFormat="1" x14ac:dyDescent="0.25"/>
    <row r="696" s="50" customFormat="1" x14ac:dyDescent="0.25"/>
    <row r="697" s="50" customFormat="1" x14ac:dyDescent="0.25"/>
    <row r="698" s="50" customFormat="1" x14ac:dyDescent="0.25"/>
    <row r="699" s="50" customFormat="1" x14ac:dyDescent="0.25"/>
    <row r="700" s="50" customFormat="1" x14ac:dyDescent="0.25"/>
    <row r="701" s="50" customFormat="1" x14ac:dyDescent="0.25"/>
    <row r="702" s="50" customFormat="1" x14ac:dyDescent="0.25"/>
    <row r="703" s="50" customFormat="1" x14ac:dyDescent="0.25"/>
    <row r="704" s="50" customFormat="1" x14ac:dyDescent="0.25"/>
    <row r="705" s="50" customFormat="1" x14ac:dyDescent="0.25"/>
    <row r="706" s="50" customFormat="1" x14ac:dyDescent="0.25"/>
    <row r="707" s="50" customFormat="1" x14ac:dyDescent="0.25"/>
    <row r="708" s="50" customFormat="1" x14ac:dyDescent="0.25"/>
    <row r="709" s="50" customFormat="1" x14ac:dyDescent="0.25"/>
    <row r="710" s="50" customFormat="1" x14ac:dyDescent="0.25"/>
    <row r="711" s="50" customFormat="1" x14ac:dyDescent="0.25"/>
    <row r="712" s="50" customFormat="1" x14ac:dyDescent="0.25"/>
    <row r="713" s="50" customFormat="1" x14ac:dyDescent="0.25"/>
    <row r="714" s="50" customFormat="1" x14ac:dyDescent="0.25"/>
    <row r="715" s="50" customFormat="1" x14ac:dyDescent="0.25"/>
    <row r="716" s="50" customFormat="1" x14ac:dyDescent="0.25"/>
    <row r="717" s="50" customFormat="1" x14ac:dyDescent="0.25"/>
    <row r="718" s="50" customFormat="1" x14ac:dyDescent="0.25"/>
    <row r="719" s="50" customFormat="1" x14ac:dyDescent="0.25"/>
    <row r="720" s="50" customFormat="1" x14ac:dyDescent="0.25"/>
    <row r="721" s="50" customFormat="1" x14ac:dyDescent="0.25"/>
    <row r="722" s="50" customFormat="1" x14ac:dyDescent="0.25"/>
    <row r="723" s="50" customFormat="1" x14ac:dyDescent="0.25"/>
    <row r="724" s="50" customFormat="1" x14ac:dyDescent="0.25"/>
    <row r="725" s="50" customFormat="1" x14ac:dyDescent="0.25"/>
    <row r="726" s="50" customFormat="1" x14ac:dyDescent="0.25"/>
    <row r="727" s="50" customFormat="1" x14ac:dyDescent="0.25"/>
    <row r="728" s="50" customFormat="1" x14ac:dyDescent="0.25"/>
    <row r="729" s="50" customFormat="1" x14ac:dyDescent="0.25"/>
    <row r="730" s="50" customFormat="1" x14ac:dyDescent="0.25"/>
    <row r="731" s="50" customFormat="1" x14ac:dyDescent="0.25"/>
    <row r="732" s="50" customFormat="1" x14ac:dyDescent="0.25"/>
    <row r="733" s="50" customFormat="1" x14ac:dyDescent="0.25"/>
    <row r="734" s="50" customFormat="1" x14ac:dyDescent="0.25"/>
    <row r="735" s="50" customFormat="1" x14ac:dyDescent="0.25"/>
    <row r="736" s="50" customFormat="1" x14ac:dyDescent="0.25"/>
    <row r="737" s="50" customFormat="1" x14ac:dyDescent="0.25"/>
    <row r="738" s="50" customFormat="1" x14ac:dyDescent="0.25"/>
    <row r="739" s="50" customFormat="1" x14ac:dyDescent="0.25"/>
    <row r="740" s="50" customFormat="1" x14ac:dyDescent="0.25"/>
    <row r="741" s="50" customFormat="1" x14ac:dyDescent="0.25"/>
    <row r="742" s="50" customFormat="1" x14ac:dyDescent="0.25"/>
    <row r="743" s="50" customFormat="1" x14ac:dyDescent="0.25"/>
    <row r="744" s="50" customFormat="1" x14ac:dyDescent="0.25"/>
    <row r="745" s="50" customFormat="1" x14ac:dyDescent="0.25"/>
    <row r="746" s="50" customFormat="1" x14ac:dyDescent="0.25"/>
    <row r="747" s="50" customFormat="1" x14ac:dyDescent="0.25"/>
    <row r="748" s="50" customFormat="1" x14ac:dyDescent="0.25"/>
    <row r="749" s="50" customFormat="1" x14ac:dyDescent="0.25"/>
    <row r="750" s="50" customFormat="1" x14ac:dyDescent="0.25"/>
    <row r="751" s="50" customFormat="1" x14ac:dyDescent="0.25"/>
    <row r="752" s="50" customFormat="1" x14ac:dyDescent="0.25"/>
    <row r="753" s="50" customFormat="1" x14ac:dyDescent="0.25"/>
    <row r="754" s="50" customFormat="1" x14ac:dyDescent="0.25"/>
    <row r="755" s="50" customFormat="1" x14ac:dyDescent="0.25"/>
    <row r="756" s="50" customFormat="1" x14ac:dyDescent="0.25"/>
    <row r="757" s="50" customFormat="1" x14ac:dyDescent="0.25"/>
    <row r="758" s="50" customFormat="1" x14ac:dyDescent="0.25"/>
    <row r="759" s="50" customFormat="1" x14ac:dyDescent="0.25"/>
    <row r="760" s="50" customFormat="1" x14ac:dyDescent="0.25"/>
    <row r="761" s="50" customFormat="1" x14ac:dyDescent="0.25"/>
    <row r="762" s="50" customFormat="1" x14ac:dyDescent="0.25"/>
    <row r="763" s="50" customFormat="1" x14ac:dyDescent="0.25"/>
    <row r="764" s="50" customFormat="1" x14ac:dyDescent="0.25"/>
    <row r="765" s="50" customFormat="1" x14ac:dyDescent="0.25"/>
    <row r="766" s="50" customFormat="1" x14ac:dyDescent="0.25"/>
    <row r="767" s="50" customFormat="1" x14ac:dyDescent="0.25"/>
    <row r="768" s="50" customFormat="1" x14ac:dyDescent="0.25"/>
    <row r="769" s="50" customFormat="1" x14ac:dyDescent="0.25"/>
    <row r="770" s="50" customFormat="1" x14ac:dyDescent="0.25"/>
    <row r="771" s="50" customFormat="1" x14ac:dyDescent="0.25"/>
    <row r="772" s="50" customFormat="1" x14ac:dyDescent="0.25"/>
    <row r="773" s="50" customFormat="1" x14ac:dyDescent="0.25"/>
    <row r="774" s="50" customFormat="1" x14ac:dyDescent="0.25"/>
    <row r="775" s="50" customFormat="1" x14ac:dyDescent="0.25"/>
    <row r="776" s="50" customFormat="1" x14ac:dyDescent="0.25"/>
    <row r="777" s="50" customFormat="1" x14ac:dyDescent="0.25"/>
    <row r="778" s="50" customFormat="1" x14ac:dyDescent="0.25"/>
    <row r="779" s="50" customFormat="1" x14ac:dyDescent="0.25"/>
    <row r="780" s="50" customFormat="1" x14ac:dyDescent="0.25"/>
    <row r="781" s="50" customFormat="1" x14ac:dyDescent="0.25"/>
    <row r="782" s="50" customFormat="1" x14ac:dyDescent="0.25"/>
  </sheetData>
  <mergeCells count="432">
    <mergeCell ref="D302:D304"/>
    <mergeCell ref="D332:D334"/>
    <mergeCell ref="D335:D337"/>
    <mergeCell ref="C368:D370"/>
    <mergeCell ref="D320:D322"/>
    <mergeCell ref="C365:C367"/>
    <mergeCell ref="D365:D367"/>
    <mergeCell ref="C380:C382"/>
    <mergeCell ref="D461:D463"/>
    <mergeCell ref="D464:D466"/>
    <mergeCell ref="D488:D490"/>
    <mergeCell ref="D317:D319"/>
    <mergeCell ref="C320:C322"/>
    <mergeCell ref="C311:C313"/>
    <mergeCell ref="D347:D349"/>
    <mergeCell ref="D338:D340"/>
    <mergeCell ref="D500:D502"/>
    <mergeCell ref="C419:C421"/>
    <mergeCell ref="C422:C424"/>
    <mergeCell ref="C383:C385"/>
    <mergeCell ref="D383:D385"/>
    <mergeCell ref="C500:C502"/>
    <mergeCell ref="C497:C499"/>
    <mergeCell ref="C407:C409"/>
    <mergeCell ref="C386:D388"/>
    <mergeCell ref="D485:D487"/>
    <mergeCell ref="C425:D427"/>
    <mergeCell ref="D428:D430"/>
    <mergeCell ref="D401:D403"/>
    <mergeCell ref="C482:C484"/>
    <mergeCell ref="C410:C412"/>
    <mergeCell ref="C413:C415"/>
    <mergeCell ref="C278:D280"/>
    <mergeCell ref="C275:C277"/>
    <mergeCell ref="D341:D343"/>
    <mergeCell ref="C404:C406"/>
    <mergeCell ref="D359:D361"/>
    <mergeCell ref="D371:D373"/>
    <mergeCell ref="D362:D364"/>
    <mergeCell ref="D356:D358"/>
    <mergeCell ref="C377:C379"/>
    <mergeCell ref="D377:D379"/>
    <mergeCell ref="D350:D352"/>
    <mergeCell ref="D308:D310"/>
    <mergeCell ref="C305:D307"/>
    <mergeCell ref="D323:D325"/>
    <mergeCell ref="D311:D313"/>
    <mergeCell ref="D344:D346"/>
    <mergeCell ref="C392:C394"/>
    <mergeCell ref="C347:C349"/>
    <mergeCell ref="D380:D382"/>
    <mergeCell ref="D389:D391"/>
    <mergeCell ref="C356:C358"/>
    <mergeCell ref="C296:C298"/>
    <mergeCell ref="C341:C343"/>
    <mergeCell ref="C362:C364"/>
    <mergeCell ref="D257:D260"/>
    <mergeCell ref="C261:C264"/>
    <mergeCell ref="D296:D298"/>
    <mergeCell ref="C308:C310"/>
    <mergeCell ref="C317:C319"/>
    <mergeCell ref="C314:C316"/>
    <mergeCell ref="C302:C304"/>
    <mergeCell ref="D314:D316"/>
    <mergeCell ref="C293:D295"/>
    <mergeCell ref="D290:D292"/>
    <mergeCell ref="D281:D283"/>
    <mergeCell ref="C290:C292"/>
    <mergeCell ref="D287:D289"/>
    <mergeCell ref="C281:C283"/>
    <mergeCell ref="C287:C289"/>
    <mergeCell ref="D261:D264"/>
    <mergeCell ref="D265:D267"/>
    <mergeCell ref="C268:D271"/>
    <mergeCell ref="C272:C274"/>
    <mergeCell ref="C284:C286"/>
    <mergeCell ref="D272:D274"/>
    <mergeCell ref="D275:D277"/>
    <mergeCell ref="C265:C267"/>
    <mergeCell ref="D284:D286"/>
    <mergeCell ref="A54:A77"/>
    <mergeCell ref="B54:B77"/>
    <mergeCell ref="C27:C29"/>
    <mergeCell ref="C33:C35"/>
    <mergeCell ref="C72:C74"/>
    <mergeCell ref="C69:C71"/>
    <mergeCell ref="C66:C68"/>
    <mergeCell ref="A3:A53"/>
    <mergeCell ref="C3:C5"/>
    <mergeCell ref="C63:C65"/>
    <mergeCell ref="C51:D53"/>
    <mergeCell ref="C12:C14"/>
    <mergeCell ref="C39:C41"/>
    <mergeCell ref="D18:D20"/>
    <mergeCell ref="D69:D71"/>
    <mergeCell ref="C6:C8"/>
    <mergeCell ref="D21:D23"/>
    <mergeCell ref="C9:C11"/>
    <mergeCell ref="C36:C38"/>
    <mergeCell ref="B3:B53"/>
    <mergeCell ref="C75:D77"/>
    <mergeCell ref="D6:D8"/>
    <mergeCell ref="D9:D11"/>
    <mergeCell ref="D3:D5"/>
    <mergeCell ref="C82:C84"/>
    <mergeCell ref="C78:C81"/>
    <mergeCell ref="D63:D65"/>
    <mergeCell ref="D12:D14"/>
    <mergeCell ref="D66:D68"/>
    <mergeCell ref="D72:D74"/>
    <mergeCell ref="D15:D17"/>
    <mergeCell ref="C15:C17"/>
    <mergeCell ref="C18:C20"/>
    <mergeCell ref="C21:C23"/>
    <mergeCell ref="C30:C32"/>
    <mergeCell ref="C48:C50"/>
    <mergeCell ref="C24:C26"/>
    <mergeCell ref="D24:D26"/>
    <mergeCell ref="D27:D29"/>
    <mergeCell ref="D30:D32"/>
    <mergeCell ref="D54:D56"/>
    <mergeCell ref="A78:A157"/>
    <mergeCell ref="D136:D138"/>
    <mergeCell ref="B78:B157"/>
    <mergeCell ref="C142:C144"/>
    <mergeCell ref="C109:C111"/>
    <mergeCell ref="C133:C135"/>
    <mergeCell ref="C136:C138"/>
    <mergeCell ref="C130:C132"/>
    <mergeCell ref="C124:C126"/>
    <mergeCell ref="D124:D126"/>
    <mergeCell ref="C145:C147"/>
    <mergeCell ref="C127:C129"/>
    <mergeCell ref="D103:D105"/>
    <mergeCell ref="C85:C87"/>
    <mergeCell ref="C94:C96"/>
    <mergeCell ref="D97:D99"/>
    <mergeCell ref="C88:C90"/>
    <mergeCell ref="C97:C99"/>
    <mergeCell ref="C91:C93"/>
    <mergeCell ref="C100:C102"/>
    <mergeCell ref="C151:C153"/>
    <mergeCell ref="D151:D153"/>
    <mergeCell ref="C154:D157"/>
    <mergeCell ref="C106:C108"/>
    <mergeCell ref="C509:C511"/>
    <mergeCell ref="D509:D511"/>
    <mergeCell ref="D527:D529"/>
    <mergeCell ref="A536:A571"/>
    <mergeCell ref="C566:C568"/>
    <mergeCell ref="D494:D496"/>
    <mergeCell ref="D497:D499"/>
    <mergeCell ref="D398:D400"/>
    <mergeCell ref="D407:D409"/>
    <mergeCell ref="D404:D406"/>
    <mergeCell ref="D482:D484"/>
    <mergeCell ref="C440:D442"/>
    <mergeCell ref="C491:C493"/>
    <mergeCell ref="A482:A514"/>
    <mergeCell ref="B482:B514"/>
    <mergeCell ref="C494:C496"/>
    <mergeCell ref="C485:C487"/>
    <mergeCell ref="C503:C505"/>
    <mergeCell ref="A515:A535"/>
    <mergeCell ref="B515:B535"/>
    <mergeCell ref="C488:C490"/>
    <mergeCell ref="D503:D505"/>
    <mergeCell ref="D473:D475"/>
    <mergeCell ref="D413:D415"/>
    <mergeCell ref="C515:C517"/>
    <mergeCell ref="C527:C529"/>
    <mergeCell ref="C437:C439"/>
    <mergeCell ref="C257:C260"/>
    <mergeCell ref="C398:C400"/>
    <mergeCell ref="C512:D514"/>
    <mergeCell ref="C506:C508"/>
    <mergeCell ref="D395:D397"/>
    <mergeCell ref="D392:D394"/>
    <mergeCell ref="C374:C376"/>
    <mergeCell ref="C371:C373"/>
    <mergeCell ref="C335:C337"/>
    <mergeCell ref="C401:C403"/>
    <mergeCell ref="C389:C391"/>
    <mergeCell ref="C359:C361"/>
    <mergeCell ref="D353:D355"/>
    <mergeCell ref="C350:C352"/>
    <mergeCell ref="C416:C418"/>
    <mergeCell ref="D410:D412"/>
    <mergeCell ref="C395:C397"/>
    <mergeCell ref="D419:D421"/>
    <mergeCell ref="C458:C460"/>
    <mergeCell ref="D458:D460"/>
    <mergeCell ref="C461:C463"/>
    <mergeCell ref="D515:D517"/>
    <mergeCell ref="D449:D451"/>
    <mergeCell ref="D455:D457"/>
    <mergeCell ref="D218:D220"/>
    <mergeCell ref="D518:D520"/>
    <mergeCell ref="D127:D129"/>
    <mergeCell ref="D434:D436"/>
    <mergeCell ref="D437:D439"/>
    <mergeCell ref="D443:D445"/>
    <mergeCell ref="D506:D508"/>
    <mergeCell ref="D148:D150"/>
    <mergeCell ref="D142:D144"/>
    <mergeCell ref="D139:D141"/>
    <mergeCell ref="D164:D166"/>
    <mergeCell ref="D212:D214"/>
    <mergeCell ref="C173:D175"/>
    <mergeCell ref="C167:C169"/>
    <mergeCell ref="C161:C163"/>
    <mergeCell ref="D167:D169"/>
    <mergeCell ref="D161:D163"/>
    <mergeCell ref="D158:D160"/>
    <mergeCell ref="C428:C430"/>
    <mergeCell ref="C431:C433"/>
    <mergeCell ref="D431:D433"/>
    <mergeCell ref="D245:D247"/>
    <mergeCell ref="C227:C229"/>
    <mergeCell ref="D239:D241"/>
    <mergeCell ref="C242:C244"/>
    <mergeCell ref="D491:D493"/>
    <mergeCell ref="C434:C436"/>
    <mergeCell ref="D236:D238"/>
    <mergeCell ref="D233:D235"/>
    <mergeCell ref="D422:D424"/>
    <mergeCell ref="D416:D418"/>
    <mergeCell ref="D374:D376"/>
    <mergeCell ref="D470:D472"/>
    <mergeCell ref="C353:C355"/>
    <mergeCell ref="D242:D244"/>
    <mergeCell ref="C344:C346"/>
    <mergeCell ref="C245:C247"/>
    <mergeCell ref="D227:D229"/>
    <mergeCell ref="C254:D256"/>
    <mergeCell ref="C338:C340"/>
    <mergeCell ref="C329:C331"/>
    <mergeCell ref="C323:C325"/>
    <mergeCell ref="C326:D328"/>
    <mergeCell ref="C332:C334"/>
    <mergeCell ref="D329:D331"/>
    <mergeCell ref="D209:D211"/>
    <mergeCell ref="C158:C160"/>
    <mergeCell ref="C164:C166"/>
    <mergeCell ref="C118:C120"/>
    <mergeCell ref="D118:D120"/>
    <mergeCell ref="D121:D123"/>
    <mergeCell ref="C121:C123"/>
    <mergeCell ref="D130:D132"/>
    <mergeCell ref="C188:C190"/>
    <mergeCell ref="C197:C199"/>
    <mergeCell ref="D176:D178"/>
    <mergeCell ref="C182:C184"/>
    <mergeCell ref="C191:D193"/>
    <mergeCell ref="D197:D199"/>
    <mergeCell ref="C185:C187"/>
    <mergeCell ref="C194:C196"/>
    <mergeCell ref="C176:C178"/>
    <mergeCell ref="C112:C114"/>
    <mergeCell ref="D115:D117"/>
    <mergeCell ref="C115:C117"/>
    <mergeCell ref="C179:C181"/>
    <mergeCell ref="D179:D181"/>
    <mergeCell ref="D182:D184"/>
    <mergeCell ref="D194:D196"/>
    <mergeCell ref="C203:C205"/>
    <mergeCell ref="C139:C141"/>
    <mergeCell ref="C170:C172"/>
    <mergeCell ref="D33:D35"/>
    <mergeCell ref="D57:D59"/>
    <mergeCell ref="D48:D50"/>
    <mergeCell ref="D39:D41"/>
    <mergeCell ref="D36:D38"/>
    <mergeCell ref="D82:D84"/>
    <mergeCell ref="D60:D62"/>
    <mergeCell ref="D78:D81"/>
    <mergeCell ref="D100:D102"/>
    <mergeCell ref="A158:A175"/>
    <mergeCell ref="B158:B175"/>
    <mergeCell ref="D185:D187"/>
    <mergeCell ref="D188:D190"/>
    <mergeCell ref="D203:D205"/>
    <mergeCell ref="A224:A256"/>
    <mergeCell ref="C236:C238"/>
    <mergeCell ref="C230:C232"/>
    <mergeCell ref="B224:B256"/>
    <mergeCell ref="C233:C235"/>
    <mergeCell ref="C206:C208"/>
    <mergeCell ref="C251:C253"/>
    <mergeCell ref="C224:C226"/>
    <mergeCell ref="A194:A202"/>
    <mergeCell ref="B194:B202"/>
    <mergeCell ref="A176:A193"/>
    <mergeCell ref="B176:B193"/>
    <mergeCell ref="D248:D250"/>
    <mergeCell ref="C248:C250"/>
    <mergeCell ref="D251:D253"/>
    <mergeCell ref="C218:C220"/>
    <mergeCell ref="C200:D202"/>
    <mergeCell ref="C215:C217"/>
    <mergeCell ref="D215:D217"/>
    <mergeCell ref="A272:A280"/>
    <mergeCell ref="B272:B280"/>
    <mergeCell ref="A281:A295"/>
    <mergeCell ref="B281:B295"/>
    <mergeCell ref="A203:A223"/>
    <mergeCell ref="B203:B223"/>
    <mergeCell ref="B257:B271"/>
    <mergeCell ref="A257:A271"/>
    <mergeCell ref="D536:D538"/>
    <mergeCell ref="B296:B307"/>
    <mergeCell ref="A296:A307"/>
    <mergeCell ref="A428:A442"/>
    <mergeCell ref="B428:B442"/>
    <mergeCell ref="A389:A427"/>
    <mergeCell ref="B389:B427"/>
    <mergeCell ref="A308:A328"/>
    <mergeCell ref="B308:B328"/>
    <mergeCell ref="A329:A370"/>
    <mergeCell ref="B329:B370"/>
    <mergeCell ref="A371:A388"/>
    <mergeCell ref="B371:B388"/>
    <mergeCell ref="A443:A469"/>
    <mergeCell ref="B443:B469"/>
    <mergeCell ref="C455:C457"/>
    <mergeCell ref="C446:C448"/>
    <mergeCell ref="C443:C445"/>
    <mergeCell ref="C473:C475"/>
    <mergeCell ref="C470:C472"/>
    <mergeCell ref="C467:D469"/>
    <mergeCell ref="D446:D448"/>
    <mergeCell ref="C479:D481"/>
    <mergeCell ref="C449:C451"/>
    <mergeCell ref="C452:C454"/>
    <mergeCell ref="D452:D454"/>
    <mergeCell ref="C464:C466"/>
    <mergeCell ref="F620:M620"/>
    <mergeCell ref="D602:D604"/>
    <mergeCell ref="D608:D610"/>
    <mergeCell ref="D605:D607"/>
    <mergeCell ref="C521:C523"/>
    <mergeCell ref="C530:C532"/>
    <mergeCell ref="D524:D526"/>
    <mergeCell ref="D521:D523"/>
    <mergeCell ref="D530:D532"/>
    <mergeCell ref="C611:D613"/>
    <mergeCell ref="C572:C574"/>
    <mergeCell ref="D560:D562"/>
    <mergeCell ref="D548:D550"/>
    <mergeCell ref="C554:C556"/>
    <mergeCell ref="C593:C595"/>
    <mergeCell ref="D584:D586"/>
    <mergeCell ref="C548:C550"/>
    <mergeCell ref="C524:C526"/>
    <mergeCell ref="D545:D547"/>
    <mergeCell ref="D551:D553"/>
    <mergeCell ref="C539:C541"/>
    <mergeCell ref="D539:D541"/>
    <mergeCell ref="C575:C577"/>
    <mergeCell ref="D542:D544"/>
    <mergeCell ref="D572:D574"/>
    <mergeCell ref="D581:D583"/>
    <mergeCell ref="B536:B571"/>
    <mergeCell ref="D554:D556"/>
    <mergeCell ref="D578:D580"/>
    <mergeCell ref="C578:C580"/>
    <mergeCell ref="A470:A481"/>
    <mergeCell ref="C476:C478"/>
    <mergeCell ref="D476:D478"/>
    <mergeCell ref="B470:B481"/>
    <mergeCell ref="C518:C520"/>
    <mergeCell ref="D557:D559"/>
    <mergeCell ref="D563:D565"/>
    <mergeCell ref="D575:D577"/>
    <mergeCell ref="C569:D571"/>
    <mergeCell ref="D566:D568"/>
    <mergeCell ref="C536:C538"/>
    <mergeCell ref="C563:C565"/>
    <mergeCell ref="C542:C544"/>
    <mergeCell ref="C557:C559"/>
    <mergeCell ref="C560:C562"/>
    <mergeCell ref="C551:C553"/>
    <mergeCell ref="C545:C547"/>
    <mergeCell ref="C533:D535"/>
    <mergeCell ref="C299:C301"/>
    <mergeCell ref="D299:D301"/>
    <mergeCell ref="D224:D226"/>
    <mergeCell ref="D230:D232"/>
    <mergeCell ref="Q620:V620"/>
    <mergeCell ref="C590:D592"/>
    <mergeCell ref="C584:C586"/>
    <mergeCell ref="A614:D617"/>
    <mergeCell ref="C602:C604"/>
    <mergeCell ref="A593:A598"/>
    <mergeCell ref="A572:A592"/>
    <mergeCell ref="A599:A613"/>
    <mergeCell ref="B572:B592"/>
    <mergeCell ref="B599:B613"/>
    <mergeCell ref="C608:C610"/>
    <mergeCell ref="C599:C601"/>
    <mergeCell ref="C596:D598"/>
    <mergeCell ref="D593:D595"/>
    <mergeCell ref="B593:B598"/>
    <mergeCell ref="C605:C607"/>
    <mergeCell ref="D599:D601"/>
    <mergeCell ref="D587:D589"/>
    <mergeCell ref="C587:C589"/>
    <mergeCell ref="C581:C583"/>
    <mergeCell ref="C221:D223"/>
    <mergeCell ref="C239:C241"/>
    <mergeCell ref="C42:C44"/>
    <mergeCell ref="D42:D44"/>
    <mergeCell ref="C45:C47"/>
    <mergeCell ref="D45:D47"/>
    <mergeCell ref="D206:D208"/>
    <mergeCell ref="D85:D87"/>
    <mergeCell ref="C54:C56"/>
    <mergeCell ref="C60:C62"/>
    <mergeCell ref="C57:C59"/>
    <mergeCell ref="D94:D96"/>
    <mergeCell ref="D88:D90"/>
    <mergeCell ref="D91:D93"/>
    <mergeCell ref="D112:D114"/>
    <mergeCell ref="D133:D135"/>
    <mergeCell ref="D145:D147"/>
    <mergeCell ref="C103:C105"/>
    <mergeCell ref="C212:C214"/>
    <mergeCell ref="C209:C211"/>
    <mergeCell ref="D170:D172"/>
    <mergeCell ref="D109:D111"/>
    <mergeCell ref="D106:D108"/>
    <mergeCell ref="C148:C150"/>
  </mergeCells>
  <phoneticPr fontId="2" type="noConversion"/>
  <pageMargins left="0.55118110236220474" right="0.23622047244094491" top="0.39370078740157483" bottom="0.35433070866141736" header="0.23622047244094491" footer="0.15748031496062992"/>
  <pageSetup paperSize="9" scale="60" pageOrder="overThenDown" orientation="landscape" r:id="rId1"/>
  <headerFooter alignWithMargins="0">
    <oddHeader>&amp;C&amp;"Times New Roman,полужирный"&amp;16Хворі на опіодну залежність, які приймають ЗПТ на 01.01.2016 року</oddHeader>
    <oddFooter>&amp;C&amp;P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1000"/>
  <sheetViews>
    <sheetView workbookViewId="0">
      <selection activeCell="B6" sqref="B6"/>
    </sheetView>
  </sheetViews>
  <sheetFormatPr defaultRowHeight="15" x14ac:dyDescent="0.25"/>
  <sheetData>
    <row r="2" spans="2:14" ht="15" customHeight="1" x14ac:dyDescent="0.25">
      <c r="B2" s="437" t="s">
        <v>244</v>
      </c>
      <c r="C2" s="433" t="s">
        <v>245</v>
      </c>
      <c r="D2" s="437" t="s">
        <v>246</v>
      </c>
      <c r="E2" s="437" t="s">
        <v>247</v>
      </c>
      <c r="F2" s="433" t="s">
        <v>248</v>
      </c>
      <c r="G2" s="433" t="s">
        <v>249</v>
      </c>
      <c r="I2" s="437" t="s">
        <v>244</v>
      </c>
      <c r="J2" s="433" t="s">
        <v>245</v>
      </c>
      <c r="K2" s="437" t="s">
        <v>246</v>
      </c>
      <c r="L2" s="437" t="s">
        <v>247</v>
      </c>
      <c r="M2" s="433" t="s">
        <v>248</v>
      </c>
      <c r="N2" s="433" t="s">
        <v>249</v>
      </c>
    </row>
    <row r="3" spans="2:14" ht="15" customHeight="1" x14ac:dyDescent="0.25">
      <c r="B3" s="437"/>
      <c r="C3" s="434"/>
      <c r="D3" s="437"/>
      <c r="E3" s="437"/>
      <c r="F3" s="434"/>
      <c r="G3" s="434"/>
      <c r="I3" s="437"/>
      <c r="J3" s="434"/>
      <c r="K3" s="437"/>
      <c r="L3" s="437"/>
      <c r="M3" s="434"/>
      <c r="N3" s="434"/>
    </row>
    <row r="4" spans="2:14" x14ac:dyDescent="0.25">
      <c r="B4" s="438"/>
      <c r="C4" s="435"/>
      <c r="D4" s="438"/>
      <c r="E4" s="438"/>
      <c r="F4" s="435"/>
      <c r="G4" s="435"/>
      <c r="I4" s="438"/>
      <c r="J4" s="435"/>
      <c r="K4" s="438"/>
      <c r="L4" s="438"/>
      <c r="M4" s="435"/>
      <c r="N4" s="435"/>
    </row>
    <row r="5" spans="2:14" x14ac:dyDescent="0.25">
      <c r="B5" s="438"/>
      <c r="C5" s="436"/>
      <c r="D5" s="438"/>
      <c r="E5" s="438"/>
      <c r="F5" s="436"/>
      <c r="G5" s="436"/>
      <c r="I5" s="438"/>
      <c r="J5" s="436"/>
      <c r="K5" s="438"/>
      <c r="L5" s="438"/>
      <c r="M5" s="436"/>
      <c r="N5" s="436"/>
    </row>
    <row r="6" spans="2:14" x14ac:dyDescent="0.25">
      <c r="B6" t="e">
        <f>IF('01.06.2016'!#REF!="НД",1,0)</f>
        <v>#REF!</v>
      </c>
      <c r="C6" t="e">
        <f>IF('01.06.2016'!#REF!="СНІДцентр",1,0)</f>
        <v>#REF!</v>
      </c>
      <c r="D6" t="e">
        <f>IF('01.06.2016'!#REF!="ПТБ",1,0)</f>
        <v>#REF!</v>
      </c>
      <c r="E6" t="e">
        <f>OR('01.06.2016'!#REF!="ПМСД",'01.06.2016'!#REF!="поліклініка")</f>
        <v>#REF!</v>
      </c>
      <c r="F6" t="e">
        <f>IF('01.06.2016'!#REF!="Психоневрол.",1,0)</f>
        <v>#REF!</v>
      </c>
      <c r="G6" t="e">
        <f>OR('01.06.2016'!#REF!="Інше",'01.06.2016'!#REF!="ЦРЛ",'01.06.2016'!#REF!="МЛ",'01.06.2016'!#REF!="Інфекційна")</f>
        <v>#REF!</v>
      </c>
      <c r="I6" t="e">
        <f>SUM(B6:B3317)</f>
        <v>#REF!</v>
      </c>
      <c r="J6" t="e">
        <f t="shared" ref="J6:K6" si="0">SUM(C6:C3317)</f>
        <v>#REF!</v>
      </c>
      <c r="K6" t="e">
        <f t="shared" si="0"/>
        <v>#REF!</v>
      </c>
      <c r="L6" t="e">
        <f>N(E6)</f>
        <v>#REF!</v>
      </c>
      <c r="N6" t="e">
        <f>N(G6)</f>
        <v>#REF!</v>
      </c>
    </row>
    <row r="7" spans="2:14" x14ac:dyDescent="0.25">
      <c r="B7" t="e">
        <f>IF('01.06.2016'!#REF!="НД",1,0)</f>
        <v>#REF!</v>
      </c>
      <c r="C7" t="e">
        <f>IF('01.06.2016'!#REF!="СНІДцентр",1,0)</f>
        <v>#REF!</v>
      </c>
      <c r="D7" t="e">
        <f>IF('01.06.2016'!#REF!="ПТБ",1,0)</f>
        <v>#REF!</v>
      </c>
      <c r="E7" t="e">
        <f>OR('01.06.2016'!#REF!="ПМСД",'01.06.2016'!#REF!="поліклініка")</f>
        <v>#REF!</v>
      </c>
      <c r="F7" t="e">
        <f>IF('01.06.2016'!#REF!="Психоневрол.",1,0)</f>
        <v>#REF!</v>
      </c>
      <c r="G7" t="e">
        <f>OR('01.06.2016'!#REF!="Інше",'01.06.2016'!#REF!="ЦРЛ",'01.06.2016'!#REF!="МЛ",'01.06.2016'!#REF!="Інфекційна")</f>
        <v>#REF!</v>
      </c>
      <c r="L7" t="e">
        <f t="shared" ref="L7:N70" si="1">N(E7)</f>
        <v>#REF!</v>
      </c>
      <c r="N7" t="e">
        <f t="shared" si="1"/>
        <v>#REF!</v>
      </c>
    </row>
    <row r="8" spans="2:14" x14ac:dyDescent="0.25">
      <c r="B8" t="e">
        <f>IF('01.06.2016'!#REF!="НД",1,0)</f>
        <v>#REF!</v>
      </c>
      <c r="C8" t="e">
        <f>IF('01.06.2016'!#REF!="СНІДцентр",1,0)</f>
        <v>#REF!</v>
      </c>
      <c r="D8" t="e">
        <f>IF('01.06.2016'!#REF!="ПТБ",1,0)</f>
        <v>#REF!</v>
      </c>
      <c r="E8" t="e">
        <f>OR('01.06.2016'!#REF!="ПМСД",'01.06.2016'!#REF!="поліклініка")</f>
        <v>#REF!</v>
      </c>
      <c r="F8" t="e">
        <f>IF('01.06.2016'!#REF!="Психоневрол.",1,0)</f>
        <v>#REF!</v>
      </c>
      <c r="G8" t="e">
        <f>OR('01.06.2016'!#REF!="Інше",'01.06.2016'!#REF!="ЦРЛ",'01.06.2016'!#REF!="МЛ",'01.06.2016'!#REF!="Інфекційна")</f>
        <v>#REF!</v>
      </c>
      <c r="L8" t="e">
        <f t="shared" si="1"/>
        <v>#REF!</v>
      </c>
      <c r="N8" t="e">
        <f t="shared" si="1"/>
        <v>#REF!</v>
      </c>
    </row>
    <row r="9" spans="2:14" x14ac:dyDescent="0.25">
      <c r="B9" t="e">
        <f>IF('01.06.2016'!#REF!="НД",1,0)</f>
        <v>#REF!</v>
      </c>
      <c r="C9" t="e">
        <f>IF('01.06.2016'!#REF!="СНІДцентр",1,0)</f>
        <v>#REF!</v>
      </c>
      <c r="D9" t="e">
        <f>IF('01.06.2016'!#REF!="ПТБ",1,0)</f>
        <v>#REF!</v>
      </c>
      <c r="E9" t="e">
        <f>OR('01.06.2016'!#REF!="ПМСД",'01.06.2016'!#REF!="поліклініка")</f>
        <v>#REF!</v>
      </c>
      <c r="F9" t="e">
        <f>IF('01.06.2016'!#REF!="Психоневрол.",1,0)</f>
        <v>#REF!</v>
      </c>
      <c r="G9" t="e">
        <f>OR('01.06.2016'!#REF!="Інше",'01.06.2016'!#REF!="ЦРЛ",'01.06.2016'!#REF!="МЛ",'01.06.2016'!#REF!="Інфекційна")</f>
        <v>#REF!</v>
      </c>
      <c r="L9" t="e">
        <f t="shared" si="1"/>
        <v>#REF!</v>
      </c>
      <c r="N9" t="e">
        <f t="shared" si="1"/>
        <v>#REF!</v>
      </c>
    </row>
    <row r="10" spans="2:14" x14ac:dyDescent="0.25">
      <c r="B10" t="e">
        <f>IF('01.06.2016'!#REF!="НД",1,0)</f>
        <v>#REF!</v>
      </c>
      <c r="C10" t="e">
        <f>IF('01.06.2016'!#REF!="СНІДцентр",1,0)</f>
        <v>#REF!</v>
      </c>
      <c r="D10" t="e">
        <f>IF('01.06.2016'!#REF!="ПТБ",1,0)</f>
        <v>#REF!</v>
      </c>
      <c r="E10" t="e">
        <f>OR('01.06.2016'!#REF!="ПМСД",'01.06.2016'!#REF!="поліклініка")</f>
        <v>#REF!</v>
      </c>
      <c r="F10" t="e">
        <f>IF('01.06.2016'!#REF!="Психоневрол.",1,0)</f>
        <v>#REF!</v>
      </c>
      <c r="G10" t="e">
        <f>OR('01.06.2016'!#REF!="Інше",'01.06.2016'!#REF!="ЦРЛ",'01.06.2016'!#REF!="МЛ",'01.06.2016'!#REF!="Інфекційна")</f>
        <v>#REF!</v>
      </c>
      <c r="L10" t="e">
        <f t="shared" si="1"/>
        <v>#REF!</v>
      </c>
      <c r="N10" t="e">
        <f t="shared" si="1"/>
        <v>#REF!</v>
      </c>
    </row>
    <row r="11" spans="2:14" x14ac:dyDescent="0.25">
      <c r="B11" t="e">
        <f>IF('01.06.2016'!#REF!="НД",1,0)</f>
        <v>#REF!</v>
      </c>
      <c r="C11" t="e">
        <f>IF('01.06.2016'!#REF!="СНІДцентр",1,0)</f>
        <v>#REF!</v>
      </c>
      <c r="D11" t="e">
        <f>IF('01.06.2016'!#REF!="ПТБ",1,0)</f>
        <v>#REF!</v>
      </c>
      <c r="E11" t="e">
        <f>OR('01.06.2016'!#REF!="ПМСД",'01.06.2016'!#REF!="поліклініка")</f>
        <v>#REF!</v>
      </c>
      <c r="F11" t="e">
        <f>IF('01.06.2016'!#REF!="Психоневрол.",1,0)</f>
        <v>#REF!</v>
      </c>
      <c r="G11" t="e">
        <f>OR('01.06.2016'!#REF!="Інше",'01.06.2016'!#REF!="ЦРЛ",'01.06.2016'!#REF!="МЛ",'01.06.2016'!#REF!="Інфекційна")</f>
        <v>#REF!</v>
      </c>
      <c r="L11" t="e">
        <f t="shared" si="1"/>
        <v>#REF!</v>
      </c>
      <c r="N11" t="e">
        <f t="shared" si="1"/>
        <v>#REF!</v>
      </c>
    </row>
    <row r="12" spans="2:14" x14ac:dyDescent="0.25">
      <c r="B12" t="e">
        <f>IF('01.06.2016'!#REF!="НД",1,0)</f>
        <v>#REF!</v>
      </c>
      <c r="C12" t="e">
        <f>IF('01.06.2016'!#REF!="СНІДцентр",1,0)</f>
        <v>#REF!</v>
      </c>
      <c r="D12" t="e">
        <f>IF('01.06.2016'!#REF!="ПТБ",1,0)</f>
        <v>#REF!</v>
      </c>
      <c r="E12" t="e">
        <f>OR('01.06.2016'!#REF!="ПМСД",'01.06.2016'!#REF!="поліклініка")</f>
        <v>#REF!</v>
      </c>
      <c r="F12" t="e">
        <f>IF('01.06.2016'!#REF!="Психоневрол.",1,0)</f>
        <v>#REF!</v>
      </c>
      <c r="G12" t="e">
        <f>OR('01.06.2016'!#REF!="Інше",'01.06.2016'!#REF!="ЦРЛ",'01.06.2016'!#REF!="МЛ",'01.06.2016'!#REF!="Інфекційна")</f>
        <v>#REF!</v>
      </c>
      <c r="L12" t="e">
        <f t="shared" si="1"/>
        <v>#REF!</v>
      </c>
      <c r="N12" t="e">
        <f t="shared" si="1"/>
        <v>#REF!</v>
      </c>
    </row>
    <row r="13" spans="2:14" x14ac:dyDescent="0.25">
      <c r="B13" t="e">
        <f>IF('01.06.2016'!#REF!="НД",1,0)</f>
        <v>#REF!</v>
      </c>
      <c r="C13" t="e">
        <f>IF('01.06.2016'!#REF!="СНІДцентр",1,0)</f>
        <v>#REF!</v>
      </c>
      <c r="D13" t="e">
        <f>IF('01.06.2016'!#REF!="ПТБ",1,0)</f>
        <v>#REF!</v>
      </c>
      <c r="E13" t="e">
        <f>OR('01.06.2016'!#REF!="ПМСД",'01.06.2016'!#REF!="поліклініка")</f>
        <v>#REF!</v>
      </c>
      <c r="F13" t="e">
        <f>IF('01.06.2016'!#REF!="Психоневрол.",1,0)</f>
        <v>#REF!</v>
      </c>
      <c r="G13" t="e">
        <f>OR('01.06.2016'!#REF!="Інше",'01.06.2016'!#REF!="ЦРЛ",'01.06.2016'!#REF!="МЛ",'01.06.2016'!#REF!="Інфекційна")</f>
        <v>#REF!</v>
      </c>
      <c r="L13" t="e">
        <f t="shared" si="1"/>
        <v>#REF!</v>
      </c>
      <c r="N13" t="e">
        <f t="shared" si="1"/>
        <v>#REF!</v>
      </c>
    </row>
    <row r="14" spans="2:14" x14ac:dyDescent="0.25">
      <c r="B14" t="e">
        <f>IF('01.06.2016'!#REF!="НД",1,0)</f>
        <v>#REF!</v>
      </c>
      <c r="C14" t="e">
        <f>IF('01.06.2016'!#REF!="СНІДцентр",1,0)</f>
        <v>#REF!</v>
      </c>
      <c r="D14" t="e">
        <f>IF('01.06.2016'!#REF!="ПТБ",1,0)</f>
        <v>#REF!</v>
      </c>
      <c r="E14" t="e">
        <f>OR('01.06.2016'!#REF!="ПМСД",'01.06.2016'!#REF!="поліклініка")</f>
        <v>#REF!</v>
      </c>
      <c r="F14" t="e">
        <f>IF('01.06.2016'!#REF!="Психоневрол.",1,0)</f>
        <v>#REF!</v>
      </c>
      <c r="G14" t="e">
        <f>OR('01.06.2016'!#REF!="Інше",'01.06.2016'!#REF!="ЦРЛ",'01.06.2016'!#REF!="МЛ",'01.06.2016'!#REF!="Інфекційна")</f>
        <v>#REF!</v>
      </c>
      <c r="L14" t="e">
        <f t="shared" si="1"/>
        <v>#REF!</v>
      </c>
      <c r="N14" t="e">
        <f t="shared" si="1"/>
        <v>#REF!</v>
      </c>
    </row>
    <row r="15" spans="2:14" x14ac:dyDescent="0.25">
      <c r="B15" t="e">
        <f>IF('01.06.2016'!#REF!="НД",1,0)</f>
        <v>#REF!</v>
      </c>
      <c r="C15" t="e">
        <f>IF('01.06.2016'!#REF!="СНІДцентр",1,0)</f>
        <v>#REF!</v>
      </c>
      <c r="D15" t="e">
        <f>IF('01.06.2016'!#REF!="ПТБ",1,0)</f>
        <v>#REF!</v>
      </c>
      <c r="E15" t="e">
        <f>OR('01.06.2016'!#REF!="ПМСД",'01.06.2016'!#REF!="поліклініка")</f>
        <v>#REF!</v>
      </c>
      <c r="F15" t="e">
        <f>IF('01.06.2016'!#REF!="Психоневрол.",1,0)</f>
        <v>#REF!</v>
      </c>
      <c r="G15" t="e">
        <f>OR('01.06.2016'!#REF!="Інше",'01.06.2016'!#REF!="ЦРЛ",'01.06.2016'!#REF!="МЛ",'01.06.2016'!#REF!="Інфекційна")</f>
        <v>#REF!</v>
      </c>
      <c r="L15" t="e">
        <f t="shared" si="1"/>
        <v>#REF!</v>
      </c>
      <c r="N15" t="e">
        <f t="shared" si="1"/>
        <v>#REF!</v>
      </c>
    </row>
    <row r="16" spans="2:14" x14ac:dyDescent="0.25">
      <c r="B16" t="e">
        <f>IF('01.06.2016'!#REF!="НД",1,0)</f>
        <v>#REF!</v>
      </c>
      <c r="C16" t="e">
        <f>IF('01.06.2016'!#REF!="СНІДцентр",1,0)</f>
        <v>#REF!</v>
      </c>
      <c r="D16" t="e">
        <f>IF('01.06.2016'!#REF!="ПТБ",1,0)</f>
        <v>#REF!</v>
      </c>
      <c r="E16" t="e">
        <f>OR('01.06.2016'!#REF!="ПМСД",'01.06.2016'!#REF!="поліклініка")</f>
        <v>#REF!</v>
      </c>
      <c r="F16" t="e">
        <f>IF('01.06.2016'!#REF!="Психоневрол.",1,0)</f>
        <v>#REF!</v>
      </c>
      <c r="G16" t="e">
        <f>OR('01.06.2016'!#REF!="Інше",'01.06.2016'!#REF!="ЦРЛ",'01.06.2016'!#REF!="МЛ",'01.06.2016'!#REF!="Інфекційна")</f>
        <v>#REF!</v>
      </c>
      <c r="L16" t="e">
        <f t="shared" si="1"/>
        <v>#REF!</v>
      </c>
      <c r="N16" t="e">
        <f t="shared" si="1"/>
        <v>#REF!</v>
      </c>
    </row>
    <row r="17" spans="2:14" x14ac:dyDescent="0.25">
      <c r="B17" t="e">
        <f>IF('01.06.2016'!#REF!="НД",1,0)</f>
        <v>#REF!</v>
      </c>
      <c r="C17" t="e">
        <f>IF('01.06.2016'!#REF!="СНІДцентр",1,0)</f>
        <v>#REF!</v>
      </c>
      <c r="D17" t="e">
        <f>IF('01.06.2016'!#REF!="ПТБ",1,0)</f>
        <v>#REF!</v>
      </c>
      <c r="E17" t="e">
        <f>OR('01.06.2016'!#REF!="ПМСД",'01.06.2016'!#REF!="поліклініка")</f>
        <v>#REF!</v>
      </c>
      <c r="F17" t="e">
        <f>IF('01.06.2016'!#REF!="Психоневрол.",1,0)</f>
        <v>#REF!</v>
      </c>
      <c r="G17" t="e">
        <f>OR('01.06.2016'!#REF!="Інше",'01.06.2016'!#REF!="ЦРЛ",'01.06.2016'!#REF!="МЛ",'01.06.2016'!#REF!="Інфекційна")</f>
        <v>#REF!</v>
      </c>
      <c r="L17" t="e">
        <f t="shared" si="1"/>
        <v>#REF!</v>
      </c>
      <c r="N17" t="e">
        <f t="shared" si="1"/>
        <v>#REF!</v>
      </c>
    </row>
    <row r="18" spans="2:14" x14ac:dyDescent="0.25">
      <c r="B18" t="e">
        <f>IF('01.06.2016'!#REF!="НД",1,0)</f>
        <v>#REF!</v>
      </c>
      <c r="C18" t="e">
        <f>IF('01.06.2016'!#REF!="СНІДцентр",1,0)</f>
        <v>#REF!</v>
      </c>
      <c r="D18" t="e">
        <f>IF('01.06.2016'!#REF!="ПТБ",1,0)</f>
        <v>#REF!</v>
      </c>
      <c r="E18" t="e">
        <f>OR('01.06.2016'!#REF!="ПМСД",'01.06.2016'!#REF!="поліклініка")</f>
        <v>#REF!</v>
      </c>
      <c r="F18" t="e">
        <f>IF('01.06.2016'!#REF!="Психоневрол.",1,0)</f>
        <v>#REF!</v>
      </c>
      <c r="G18" t="e">
        <f>OR('01.06.2016'!#REF!="Інше",'01.06.2016'!#REF!="ЦРЛ",'01.06.2016'!#REF!="МЛ",'01.06.2016'!#REF!="Інфекційна")</f>
        <v>#REF!</v>
      </c>
      <c r="L18" t="e">
        <f t="shared" si="1"/>
        <v>#REF!</v>
      </c>
      <c r="N18" t="e">
        <f t="shared" si="1"/>
        <v>#REF!</v>
      </c>
    </row>
    <row r="19" spans="2:14" x14ac:dyDescent="0.25">
      <c r="B19" t="e">
        <f>IF('01.06.2016'!#REF!="НД",1,0)</f>
        <v>#REF!</v>
      </c>
      <c r="C19" t="e">
        <f>IF('01.06.2016'!#REF!="СНІДцентр",1,0)</f>
        <v>#REF!</v>
      </c>
      <c r="D19" t="e">
        <f>IF('01.06.2016'!#REF!="ПТБ",1,0)</f>
        <v>#REF!</v>
      </c>
      <c r="E19" t="e">
        <f>OR('01.06.2016'!#REF!="ПМСД",'01.06.2016'!#REF!="поліклініка")</f>
        <v>#REF!</v>
      </c>
      <c r="F19" t="e">
        <f>IF('01.06.2016'!#REF!="Психоневрол.",1,0)</f>
        <v>#REF!</v>
      </c>
      <c r="G19" t="e">
        <f>OR('01.06.2016'!#REF!="Інше",'01.06.2016'!#REF!="ЦРЛ",'01.06.2016'!#REF!="МЛ",'01.06.2016'!#REF!="Інфекційна")</f>
        <v>#REF!</v>
      </c>
      <c r="L19" t="e">
        <f t="shared" si="1"/>
        <v>#REF!</v>
      </c>
      <c r="N19" t="e">
        <f t="shared" si="1"/>
        <v>#REF!</v>
      </c>
    </row>
    <row r="20" spans="2:14" x14ac:dyDescent="0.25">
      <c r="B20" t="e">
        <f>IF('01.06.2016'!#REF!="НД",1,0)</f>
        <v>#REF!</v>
      </c>
      <c r="C20" t="e">
        <f>IF('01.06.2016'!#REF!="СНІДцентр",1,0)</f>
        <v>#REF!</v>
      </c>
      <c r="D20" t="e">
        <f>IF('01.06.2016'!#REF!="ПТБ",1,0)</f>
        <v>#REF!</v>
      </c>
      <c r="E20" t="e">
        <f>OR('01.06.2016'!#REF!="ПМСД",'01.06.2016'!#REF!="поліклініка")</f>
        <v>#REF!</v>
      </c>
      <c r="F20" t="e">
        <f>IF('01.06.2016'!#REF!="Психоневрол.",1,0)</f>
        <v>#REF!</v>
      </c>
      <c r="G20" t="e">
        <f>OR('01.06.2016'!#REF!="Інше",'01.06.2016'!#REF!="ЦРЛ",'01.06.2016'!#REF!="МЛ",'01.06.2016'!#REF!="Інфекційна")</f>
        <v>#REF!</v>
      </c>
      <c r="L20" t="e">
        <f t="shared" si="1"/>
        <v>#REF!</v>
      </c>
      <c r="N20" t="e">
        <f t="shared" si="1"/>
        <v>#REF!</v>
      </c>
    </row>
    <row r="21" spans="2:14" x14ac:dyDescent="0.25">
      <c r="B21" t="e">
        <f>IF('01.06.2016'!#REF!="НД",1,0)</f>
        <v>#REF!</v>
      </c>
      <c r="C21" t="e">
        <f>IF('01.06.2016'!#REF!="СНІДцентр",1,0)</f>
        <v>#REF!</v>
      </c>
      <c r="D21" t="e">
        <f>IF('01.06.2016'!#REF!="ПТБ",1,0)</f>
        <v>#REF!</v>
      </c>
      <c r="E21" t="e">
        <f>OR('01.06.2016'!#REF!="ПМСД",'01.06.2016'!#REF!="поліклініка")</f>
        <v>#REF!</v>
      </c>
      <c r="F21" t="e">
        <f>IF('01.06.2016'!#REF!="Психоневрол.",1,0)</f>
        <v>#REF!</v>
      </c>
      <c r="G21" t="e">
        <f>OR('01.06.2016'!#REF!="Інше",'01.06.2016'!#REF!="ЦРЛ",'01.06.2016'!#REF!="МЛ",'01.06.2016'!#REF!="Інфекційна")</f>
        <v>#REF!</v>
      </c>
      <c r="L21" t="e">
        <f t="shared" si="1"/>
        <v>#REF!</v>
      </c>
      <c r="N21" t="e">
        <f t="shared" si="1"/>
        <v>#REF!</v>
      </c>
    </row>
    <row r="22" spans="2:14" x14ac:dyDescent="0.25">
      <c r="B22" t="e">
        <f>IF('01.06.2016'!#REF!="НД",1,0)</f>
        <v>#REF!</v>
      </c>
      <c r="C22" t="e">
        <f>IF('01.06.2016'!#REF!="СНІДцентр",1,0)</f>
        <v>#REF!</v>
      </c>
      <c r="D22" t="e">
        <f>IF('01.06.2016'!#REF!="ПТБ",1,0)</f>
        <v>#REF!</v>
      </c>
      <c r="E22" t="e">
        <f>OR('01.06.2016'!#REF!="ПМСД",'01.06.2016'!#REF!="поліклініка")</f>
        <v>#REF!</v>
      </c>
      <c r="F22" t="e">
        <f>IF('01.06.2016'!#REF!="Психоневрол.",1,0)</f>
        <v>#REF!</v>
      </c>
      <c r="G22" t="e">
        <f>OR('01.06.2016'!#REF!="Інше",'01.06.2016'!#REF!="ЦРЛ",'01.06.2016'!#REF!="МЛ",'01.06.2016'!#REF!="Інфекційна")</f>
        <v>#REF!</v>
      </c>
      <c r="L22" t="e">
        <f t="shared" si="1"/>
        <v>#REF!</v>
      </c>
      <c r="N22" t="e">
        <f t="shared" si="1"/>
        <v>#REF!</v>
      </c>
    </row>
    <row r="23" spans="2:14" x14ac:dyDescent="0.25">
      <c r="B23" t="e">
        <f>IF('01.06.2016'!#REF!="НД",1,0)</f>
        <v>#REF!</v>
      </c>
      <c r="C23" t="e">
        <f>IF('01.06.2016'!#REF!="СНІДцентр",1,0)</f>
        <v>#REF!</v>
      </c>
      <c r="D23" t="e">
        <f>IF('01.06.2016'!#REF!="ПТБ",1,0)</f>
        <v>#REF!</v>
      </c>
      <c r="E23" t="e">
        <f>OR('01.06.2016'!#REF!="ПМСД",'01.06.2016'!#REF!="поліклініка")</f>
        <v>#REF!</v>
      </c>
      <c r="F23" t="e">
        <f>IF('01.06.2016'!#REF!="Психоневрол.",1,0)</f>
        <v>#REF!</v>
      </c>
      <c r="G23" t="e">
        <f>OR('01.06.2016'!#REF!="Інше",'01.06.2016'!#REF!="ЦРЛ",'01.06.2016'!#REF!="МЛ",'01.06.2016'!#REF!="Інфекційна")</f>
        <v>#REF!</v>
      </c>
      <c r="L23" t="e">
        <f t="shared" si="1"/>
        <v>#REF!</v>
      </c>
      <c r="N23" t="e">
        <f t="shared" si="1"/>
        <v>#REF!</v>
      </c>
    </row>
    <row r="24" spans="2:14" x14ac:dyDescent="0.25">
      <c r="B24" t="e">
        <f>IF('01.06.2016'!#REF!="НД",1,0)</f>
        <v>#REF!</v>
      </c>
      <c r="C24" t="e">
        <f>IF('01.06.2016'!#REF!="СНІДцентр",1,0)</f>
        <v>#REF!</v>
      </c>
      <c r="D24" t="e">
        <f>IF('01.06.2016'!#REF!="ПТБ",1,0)</f>
        <v>#REF!</v>
      </c>
      <c r="E24" t="e">
        <f>OR('01.06.2016'!#REF!="ПМСД",'01.06.2016'!#REF!="поліклініка")</f>
        <v>#REF!</v>
      </c>
      <c r="F24" t="e">
        <f>IF('01.06.2016'!#REF!="Психоневрол.",1,0)</f>
        <v>#REF!</v>
      </c>
      <c r="G24" t="e">
        <f>OR('01.06.2016'!#REF!="Інше",'01.06.2016'!#REF!="ЦРЛ",'01.06.2016'!#REF!="МЛ",'01.06.2016'!#REF!="Інфекційна")</f>
        <v>#REF!</v>
      </c>
      <c r="L24" t="e">
        <f t="shared" si="1"/>
        <v>#REF!</v>
      </c>
      <c r="N24" t="e">
        <f t="shared" si="1"/>
        <v>#REF!</v>
      </c>
    </row>
    <row r="25" spans="2:14" x14ac:dyDescent="0.25">
      <c r="B25" t="e">
        <f>IF('01.06.2016'!#REF!="НД",1,0)</f>
        <v>#REF!</v>
      </c>
      <c r="C25" t="e">
        <f>IF('01.06.2016'!#REF!="СНІДцентр",1,0)</f>
        <v>#REF!</v>
      </c>
      <c r="D25" t="e">
        <f>IF('01.06.2016'!#REF!="ПТБ",1,0)</f>
        <v>#REF!</v>
      </c>
      <c r="E25" t="e">
        <f>OR('01.06.2016'!#REF!="ПМСД",'01.06.2016'!#REF!="поліклініка")</f>
        <v>#REF!</v>
      </c>
      <c r="F25" t="e">
        <f>IF('01.06.2016'!#REF!="Психоневрол.",1,0)</f>
        <v>#REF!</v>
      </c>
      <c r="G25" t="e">
        <f>OR('01.06.2016'!#REF!="Інше",'01.06.2016'!#REF!="ЦРЛ",'01.06.2016'!#REF!="МЛ",'01.06.2016'!#REF!="Інфекційна")</f>
        <v>#REF!</v>
      </c>
      <c r="L25" t="e">
        <f t="shared" si="1"/>
        <v>#REF!</v>
      </c>
      <c r="N25" t="e">
        <f t="shared" si="1"/>
        <v>#REF!</v>
      </c>
    </row>
    <row r="26" spans="2:14" x14ac:dyDescent="0.25">
      <c r="B26" t="e">
        <f>IF('01.06.2016'!#REF!="НД",1,0)</f>
        <v>#REF!</v>
      </c>
      <c r="C26" t="e">
        <f>IF('01.06.2016'!#REF!="СНІДцентр",1,0)</f>
        <v>#REF!</v>
      </c>
      <c r="D26" t="e">
        <f>IF('01.06.2016'!#REF!="ПТБ",1,0)</f>
        <v>#REF!</v>
      </c>
      <c r="E26" t="e">
        <f>OR('01.06.2016'!#REF!="ПМСД",'01.06.2016'!#REF!="поліклініка")</f>
        <v>#REF!</v>
      </c>
      <c r="F26" t="e">
        <f>IF('01.06.2016'!#REF!="Психоневрол.",1,0)</f>
        <v>#REF!</v>
      </c>
      <c r="G26" t="e">
        <f>OR('01.06.2016'!#REF!="Інше",'01.06.2016'!#REF!="ЦРЛ",'01.06.2016'!#REF!="МЛ",'01.06.2016'!#REF!="Інфекційна")</f>
        <v>#REF!</v>
      </c>
      <c r="L26" t="e">
        <f t="shared" si="1"/>
        <v>#REF!</v>
      </c>
      <c r="N26" t="e">
        <f t="shared" si="1"/>
        <v>#REF!</v>
      </c>
    </row>
    <row r="27" spans="2:14" x14ac:dyDescent="0.25">
      <c r="B27" t="e">
        <f>IF('01.06.2016'!#REF!="НД",1,0)</f>
        <v>#REF!</v>
      </c>
      <c r="C27" t="e">
        <f>IF('01.06.2016'!#REF!="СНІДцентр",1,0)</f>
        <v>#REF!</v>
      </c>
      <c r="D27" t="e">
        <f>IF('01.06.2016'!#REF!="ПТБ",1,0)</f>
        <v>#REF!</v>
      </c>
      <c r="E27" t="e">
        <f>OR('01.06.2016'!#REF!="ПМСД",'01.06.2016'!#REF!="поліклініка")</f>
        <v>#REF!</v>
      </c>
      <c r="F27" t="e">
        <f>IF('01.06.2016'!#REF!="Психоневрол.",1,0)</f>
        <v>#REF!</v>
      </c>
      <c r="G27" t="e">
        <f>OR('01.06.2016'!#REF!="Інше",'01.06.2016'!#REF!="ЦРЛ",'01.06.2016'!#REF!="МЛ",'01.06.2016'!#REF!="Інфекційна")</f>
        <v>#REF!</v>
      </c>
      <c r="L27" t="e">
        <f t="shared" si="1"/>
        <v>#REF!</v>
      </c>
      <c r="N27" t="e">
        <f t="shared" si="1"/>
        <v>#REF!</v>
      </c>
    </row>
    <row r="28" spans="2:14" x14ac:dyDescent="0.25">
      <c r="B28" t="e">
        <f>IF('01.06.2016'!#REF!="НД",1,0)</f>
        <v>#REF!</v>
      </c>
      <c r="C28" t="e">
        <f>IF('01.06.2016'!#REF!="СНІДцентр",1,0)</f>
        <v>#REF!</v>
      </c>
      <c r="D28" t="e">
        <f>IF('01.06.2016'!#REF!="ПТБ",1,0)</f>
        <v>#REF!</v>
      </c>
      <c r="E28" t="e">
        <f>OR('01.06.2016'!#REF!="ПМСД",'01.06.2016'!#REF!="поліклініка")</f>
        <v>#REF!</v>
      </c>
      <c r="F28" t="e">
        <f>IF('01.06.2016'!#REF!="Психоневрол.",1,0)</f>
        <v>#REF!</v>
      </c>
      <c r="G28" t="e">
        <f>OR('01.06.2016'!#REF!="Інше",'01.06.2016'!#REF!="ЦРЛ",'01.06.2016'!#REF!="МЛ",'01.06.2016'!#REF!="Інфекційна")</f>
        <v>#REF!</v>
      </c>
      <c r="L28" t="e">
        <f t="shared" si="1"/>
        <v>#REF!</v>
      </c>
      <c r="N28" t="e">
        <f t="shared" si="1"/>
        <v>#REF!</v>
      </c>
    </row>
    <row r="29" spans="2:14" x14ac:dyDescent="0.25">
      <c r="B29" t="e">
        <f>IF('01.06.2016'!#REF!="НД",1,0)</f>
        <v>#REF!</v>
      </c>
      <c r="C29" t="e">
        <f>IF('01.06.2016'!#REF!="СНІДцентр",1,0)</f>
        <v>#REF!</v>
      </c>
      <c r="D29" t="e">
        <f>IF('01.06.2016'!#REF!="ПТБ",1,0)</f>
        <v>#REF!</v>
      </c>
      <c r="E29" t="e">
        <f>OR('01.06.2016'!#REF!="ПМСД",'01.06.2016'!#REF!="поліклініка")</f>
        <v>#REF!</v>
      </c>
      <c r="F29" t="e">
        <f>IF('01.06.2016'!#REF!="Психоневрол.",1,0)</f>
        <v>#REF!</v>
      </c>
      <c r="G29" t="e">
        <f>OR('01.06.2016'!#REF!="Інше",'01.06.2016'!#REF!="ЦРЛ",'01.06.2016'!#REF!="МЛ",'01.06.2016'!#REF!="Інфекційна")</f>
        <v>#REF!</v>
      </c>
      <c r="L29" t="e">
        <f t="shared" si="1"/>
        <v>#REF!</v>
      </c>
      <c r="N29" t="e">
        <f t="shared" si="1"/>
        <v>#REF!</v>
      </c>
    </row>
    <row r="30" spans="2:14" x14ac:dyDescent="0.25">
      <c r="B30" t="e">
        <f>IF('01.06.2016'!#REF!="НД",1,0)</f>
        <v>#REF!</v>
      </c>
      <c r="C30" t="e">
        <f>IF('01.06.2016'!#REF!="СНІДцентр",1,0)</f>
        <v>#REF!</v>
      </c>
      <c r="D30" t="e">
        <f>IF('01.06.2016'!#REF!="ПТБ",1,0)</f>
        <v>#REF!</v>
      </c>
      <c r="E30" t="e">
        <f>OR('01.06.2016'!#REF!="ПМСД",'01.06.2016'!#REF!="поліклініка")</f>
        <v>#REF!</v>
      </c>
      <c r="F30" t="e">
        <f>IF('01.06.2016'!#REF!="Психоневрол.",1,0)</f>
        <v>#REF!</v>
      </c>
      <c r="G30" t="e">
        <f>OR('01.06.2016'!#REF!="Інше",'01.06.2016'!#REF!="ЦРЛ",'01.06.2016'!#REF!="МЛ",'01.06.2016'!#REF!="Інфекційна")</f>
        <v>#REF!</v>
      </c>
      <c r="L30" t="e">
        <f t="shared" si="1"/>
        <v>#REF!</v>
      </c>
      <c r="N30" t="e">
        <f t="shared" si="1"/>
        <v>#REF!</v>
      </c>
    </row>
    <row r="31" spans="2:14" x14ac:dyDescent="0.25">
      <c r="B31" t="e">
        <f>IF('01.06.2016'!#REF!="НД",1,0)</f>
        <v>#REF!</v>
      </c>
      <c r="C31" t="e">
        <f>IF('01.06.2016'!#REF!="СНІДцентр",1,0)</f>
        <v>#REF!</v>
      </c>
      <c r="D31" t="e">
        <f>IF('01.06.2016'!#REF!="ПТБ",1,0)</f>
        <v>#REF!</v>
      </c>
      <c r="E31" t="e">
        <f>OR('01.06.2016'!#REF!="ПМСД",'01.06.2016'!#REF!="поліклініка")</f>
        <v>#REF!</v>
      </c>
      <c r="F31" t="e">
        <f>IF('01.06.2016'!#REF!="Психоневрол.",1,0)</f>
        <v>#REF!</v>
      </c>
      <c r="G31" t="e">
        <f>OR('01.06.2016'!#REF!="Інше",'01.06.2016'!#REF!="ЦРЛ",'01.06.2016'!#REF!="МЛ",'01.06.2016'!#REF!="Інфекційна")</f>
        <v>#REF!</v>
      </c>
      <c r="L31" t="e">
        <f t="shared" si="1"/>
        <v>#REF!</v>
      </c>
      <c r="N31" t="e">
        <f t="shared" si="1"/>
        <v>#REF!</v>
      </c>
    </row>
    <row r="32" spans="2:14" x14ac:dyDescent="0.25">
      <c r="B32" t="e">
        <f>IF('01.06.2016'!#REF!="НД",1,0)</f>
        <v>#REF!</v>
      </c>
      <c r="C32" t="e">
        <f>IF('01.06.2016'!#REF!="СНІДцентр",1,0)</f>
        <v>#REF!</v>
      </c>
      <c r="D32" t="e">
        <f>IF('01.06.2016'!#REF!="ПТБ",1,0)</f>
        <v>#REF!</v>
      </c>
      <c r="E32" t="e">
        <f>OR('01.06.2016'!#REF!="ПМСД",'01.06.2016'!#REF!="поліклініка")</f>
        <v>#REF!</v>
      </c>
      <c r="F32" t="e">
        <f>IF('01.06.2016'!#REF!="Психоневрол.",1,0)</f>
        <v>#REF!</v>
      </c>
      <c r="G32" t="e">
        <f>OR('01.06.2016'!#REF!="Інше",'01.06.2016'!#REF!="ЦРЛ",'01.06.2016'!#REF!="МЛ",'01.06.2016'!#REF!="Інфекційна")</f>
        <v>#REF!</v>
      </c>
      <c r="L32" t="e">
        <f t="shared" si="1"/>
        <v>#REF!</v>
      </c>
      <c r="N32" t="e">
        <f t="shared" si="1"/>
        <v>#REF!</v>
      </c>
    </row>
    <row r="33" spans="2:14" x14ac:dyDescent="0.25">
      <c r="B33" t="e">
        <f>IF('01.06.2016'!#REF!="НД",1,0)</f>
        <v>#REF!</v>
      </c>
      <c r="C33" t="e">
        <f>IF('01.06.2016'!#REF!="СНІДцентр",1,0)</f>
        <v>#REF!</v>
      </c>
      <c r="D33" t="e">
        <f>IF('01.06.2016'!#REF!="ПТБ",1,0)</f>
        <v>#REF!</v>
      </c>
      <c r="E33" t="e">
        <f>OR('01.06.2016'!#REF!="ПМСД",'01.06.2016'!#REF!="поліклініка")</f>
        <v>#REF!</v>
      </c>
      <c r="F33" t="e">
        <f>IF('01.06.2016'!#REF!="Психоневрол.",1,0)</f>
        <v>#REF!</v>
      </c>
      <c r="G33" t="e">
        <f>OR('01.06.2016'!#REF!="Інше",'01.06.2016'!#REF!="ЦРЛ",'01.06.2016'!#REF!="МЛ",'01.06.2016'!#REF!="Інфекційна")</f>
        <v>#REF!</v>
      </c>
      <c r="L33" t="e">
        <f t="shared" si="1"/>
        <v>#REF!</v>
      </c>
      <c r="N33" t="e">
        <f t="shared" si="1"/>
        <v>#REF!</v>
      </c>
    </row>
    <row r="34" spans="2:14" x14ac:dyDescent="0.25">
      <c r="B34" t="e">
        <f>IF('01.06.2016'!#REF!="НД",1,0)</f>
        <v>#REF!</v>
      </c>
      <c r="C34" t="e">
        <f>IF('01.06.2016'!#REF!="СНІДцентр",1,0)</f>
        <v>#REF!</v>
      </c>
      <c r="D34" t="e">
        <f>IF('01.06.2016'!#REF!="ПТБ",1,0)</f>
        <v>#REF!</v>
      </c>
      <c r="E34" t="e">
        <f>OR('01.06.2016'!#REF!="ПМСД",'01.06.2016'!#REF!="поліклініка")</f>
        <v>#REF!</v>
      </c>
      <c r="F34" t="e">
        <f>IF('01.06.2016'!#REF!="Психоневрол.",1,0)</f>
        <v>#REF!</v>
      </c>
      <c r="G34" t="e">
        <f>OR('01.06.2016'!#REF!="Інше",'01.06.2016'!#REF!="ЦРЛ",'01.06.2016'!#REF!="МЛ",'01.06.2016'!#REF!="Інфекційна")</f>
        <v>#REF!</v>
      </c>
      <c r="L34" t="e">
        <f t="shared" si="1"/>
        <v>#REF!</v>
      </c>
      <c r="N34" t="e">
        <f t="shared" si="1"/>
        <v>#REF!</v>
      </c>
    </row>
    <row r="35" spans="2:14" x14ac:dyDescent="0.25">
      <c r="B35" t="e">
        <f>IF('01.06.2016'!#REF!="НД",1,0)</f>
        <v>#REF!</v>
      </c>
      <c r="C35" t="e">
        <f>IF('01.06.2016'!#REF!="СНІДцентр",1,0)</f>
        <v>#REF!</v>
      </c>
      <c r="D35" t="e">
        <f>IF('01.06.2016'!#REF!="ПТБ",1,0)</f>
        <v>#REF!</v>
      </c>
      <c r="E35" t="e">
        <f>OR('01.06.2016'!#REF!="ПМСД",'01.06.2016'!#REF!="поліклініка")</f>
        <v>#REF!</v>
      </c>
      <c r="F35" t="e">
        <f>IF('01.06.2016'!#REF!="Психоневрол.",1,0)</f>
        <v>#REF!</v>
      </c>
      <c r="G35" t="e">
        <f>OR('01.06.2016'!#REF!="Інше",'01.06.2016'!#REF!="ЦРЛ",'01.06.2016'!#REF!="МЛ",'01.06.2016'!#REF!="Інфекційна")</f>
        <v>#REF!</v>
      </c>
      <c r="L35" t="e">
        <f t="shared" si="1"/>
        <v>#REF!</v>
      </c>
      <c r="N35" t="e">
        <f t="shared" si="1"/>
        <v>#REF!</v>
      </c>
    </row>
    <row r="36" spans="2:14" x14ac:dyDescent="0.25">
      <c r="B36" t="e">
        <f>IF('01.06.2016'!#REF!="НД",1,0)</f>
        <v>#REF!</v>
      </c>
      <c r="C36" t="e">
        <f>IF('01.06.2016'!#REF!="СНІДцентр",1,0)</f>
        <v>#REF!</v>
      </c>
      <c r="D36" t="e">
        <f>IF('01.06.2016'!#REF!="ПТБ",1,0)</f>
        <v>#REF!</v>
      </c>
      <c r="E36" t="e">
        <f>OR('01.06.2016'!#REF!="ПМСД",'01.06.2016'!#REF!="поліклініка")</f>
        <v>#REF!</v>
      </c>
      <c r="F36" t="e">
        <f>IF('01.06.2016'!#REF!="Психоневрол.",1,0)</f>
        <v>#REF!</v>
      </c>
      <c r="G36" t="e">
        <f>OR('01.06.2016'!#REF!="Інше",'01.06.2016'!#REF!="ЦРЛ",'01.06.2016'!#REF!="МЛ",'01.06.2016'!#REF!="Інфекційна")</f>
        <v>#REF!</v>
      </c>
      <c r="L36" t="e">
        <f t="shared" si="1"/>
        <v>#REF!</v>
      </c>
      <c r="N36" t="e">
        <f t="shared" si="1"/>
        <v>#REF!</v>
      </c>
    </row>
    <row r="37" spans="2:14" x14ac:dyDescent="0.25">
      <c r="B37" t="e">
        <f>IF('01.06.2016'!#REF!="НД",1,0)</f>
        <v>#REF!</v>
      </c>
      <c r="C37" t="e">
        <f>IF('01.06.2016'!#REF!="СНІДцентр",1,0)</f>
        <v>#REF!</v>
      </c>
      <c r="D37" t="e">
        <f>IF('01.06.2016'!#REF!="ПТБ",1,0)</f>
        <v>#REF!</v>
      </c>
      <c r="E37" t="e">
        <f>OR('01.06.2016'!#REF!="ПМСД",'01.06.2016'!#REF!="поліклініка")</f>
        <v>#REF!</v>
      </c>
      <c r="F37" t="e">
        <f>IF('01.06.2016'!#REF!="Психоневрол.",1,0)</f>
        <v>#REF!</v>
      </c>
      <c r="G37" t="e">
        <f>OR('01.06.2016'!#REF!="Інше",'01.06.2016'!#REF!="ЦРЛ",'01.06.2016'!#REF!="МЛ",'01.06.2016'!#REF!="Інфекційна")</f>
        <v>#REF!</v>
      </c>
      <c r="L37" t="e">
        <f t="shared" si="1"/>
        <v>#REF!</v>
      </c>
      <c r="N37" t="e">
        <f t="shared" si="1"/>
        <v>#REF!</v>
      </c>
    </row>
    <row r="38" spans="2:14" x14ac:dyDescent="0.25">
      <c r="B38" t="e">
        <f>IF('01.06.2016'!#REF!="НД",1,0)</f>
        <v>#REF!</v>
      </c>
      <c r="C38" t="e">
        <f>IF('01.06.2016'!#REF!="СНІДцентр",1,0)</f>
        <v>#REF!</v>
      </c>
      <c r="D38" t="e">
        <f>IF('01.06.2016'!#REF!="ПТБ",1,0)</f>
        <v>#REF!</v>
      </c>
      <c r="E38" t="e">
        <f>OR('01.06.2016'!#REF!="ПМСД",'01.06.2016'!#REF!="поліклініка")</f>
        <v>#REF!</v>
      </c>
      <c r="F38" t="e">
        <f>IF('01.06.2016'!#REF!="Психоневрол.",1,0)</f>
        <v>#REF!</v>
      </c>
      <c r="G38" t="e">
        <f>OR('01.06.2016'!#REF!="Інше",'01.06.2016'!#REF!="ЦРЛ",'01.06.2016'!#REF!="МЛ",'01.06.2016'!#REF!="Інфекційна")</f>
        <v>#REF!</v>
      </c>
      <c r="L38" t="e">
        <f t="shared" si="1"/>
        <v>#REF!</v>
      </c>
      <c r="N38" t="e">
        <f t="shared" si="1"/>
        <v>#REF!</v>
      </c>
    </row>
    <row r="39" spans="2:14" x14ac:dyDescent="0.25">
      <c r="B39" t="e">
        <f>IF('01.06.2016'!#REF!="НД",1,0)</f>
        <v>#REF!</v>
      </c>
      <c r="C39" t="e">
        <f>IF('01.06.2016'!#REF!="СНІДцентр",1,0)</f>
        <v>#REF!</v>
      </c>
      <c r="D39" t="e">
        <f>IF('01.06.2016'!#REF!="ПТБ",1,0)</f>
        <v>#REF!</v>
      </c>
      <c r="E39" t="e">
        <f>OR('01.06.2016'!#REF!="ПМСД",'01.06.2016'!#REF!="поліклініка")</f>
        <v>#REF!</v>
      </c>
      <c r="F39" t="e">
        <f>IF('01.06.2016'!#REF!="Психоневрол.",1,0)</f>
        <v>#REF!</v>
      </c>
      <c r="G39" t="e">
        <f>OR('01.06.2016'!#REF!="Інше",'01.06.2016'!#REF!="ЦРЛ",'01.06.2016'!#REF!="МЛ",'01.06.2016'!#REF!="Інфекційна")</f>
        <v>#REF!</v>
      </c>
      <c r="L39" t="e">
        <f t="shared" si="1"/>
        <v>#REF!</v>
      </c>
      <c r="N39" t="e">
        <f t="shared" si="1"/>
        <v>#REF!</v>
      </c>
    </row>
    <row r="40" spans="2:14" x14ac:dyDescent="0.25">
      <c r="B40" t="e">
        <f>IF('01.06.2016'!#REF!="НД",1,0)</f>
        <v>#REF!</v>
      </c>
      <c r="C40" t="e">
        <f>IF('01.06.2016'!#REF!="СНІДцентр",1,0)</f>
        <v>#REF!</v>
      </c>
      <c r="D40" t="e">
        <f>IF('01.06.2016'!#REF!="ПТБ",1,0)</f>
        <v>#REF!</v>
      </c>
      <c r="E40" t="e">
        <f>OR('01.06.2016'!#REF!="ПМСД",'01.06.2016'!#REF!="поліклініка")</f>
        <v>#REF!</v>
      </c>
      <c r="F40" t="e">
        <f>IF('01.06.2016'!#REF!="Психоневрол.",1,0)</f>
        <v>#REF!</v>
      </c>
      <c r="G40" t="e">
        <f>OR('01.06.2016'!#REF!="Інше",'01.06.2016'!#REF!="ЦРЛ",'01.06.2016'!#REF!="МЛ",'01.06.2016'!#REF!="Інфекційна")</f>
        <v>#REF!</v>
      </c>
      <c r="L40" t="e">
        <f t="shared" si="1"/>
        <v>#REF!</v>
      </c>
      <c r="N40" t="e">
        <f t="shared" si="1"/>
        <v>#REF!</v>
      </c>
    </row>
    <row r="41" spans="2:14" x14ac:dyDescent="0.25">
      <c r="B41" t="e">
        <f>IF('01.06.2016'!#REF!="НД",1,0)</f>
        <v>#REF!</v>
      </c>
      <c r="C41" t="e">
        <f>IF('01.06.2016'!#REF!="СНІДцентр",1,0)</f>
        <v>#REF!</v>
      </c>
      <c r="D41" t="e">
        <f>IF('01.06.2016'!#REF!="ПТБ",1,0)</f>
        <v>#REF!</v>
      </c>
      <c r="E41" t="e">
        <f>OR('01.06.2016'!#REF!="ПМСД",'01.06.2016'!#REF!="поліклініка")</f>
        <v>#REF!</v>
      </c>
      <c r="F41" t="e">
        <f>IF('01.06.2016'!#REF!="Психоневрол.",1,0)</f>
        <v>#REF!</v>
      </c>
      <c r="G41" t="e">
        <f>OR('01.06.2016'!#REF!="Інше",'01.06.2016'!#REF!="ЦРЛ",'01.06.2016'!#REF!="МЛ",'01.06.2016'!#REF!="Інфекційна")</f>
        <v>#REF!</v>
      </c>
      <c r="L41" t="e">
        <f t="shared" si="1"/>
        <v>#REF!</v>
      </c>
      <c r="N41" t="e">
        <f t="shared" si="1"/>
        <v>#REF!</v>
      </c>
    </row>
    <row r="42" spans="2:14" x14ac:dyDescent="0.25">
      <c r="B42" t="e">
        <f>IF('01.06.2016'!#REF!="НД",1,0)</f>
        <v>#REF!</v>
      </c>
      <c r="C42" t="e">
        <f>IF('01.06.2016'!#REF!="СНІДцентр",1,0)</f>
        <v>#REF!</v>
      </c>
      <c r="D42" t="e">
        <f>IF('01.06.2016'!#REF!="ПТБ",1,0)</f>
        <v>#REF!</v>
      </c>
      <c r="E42" t="e">
        <f>OR('01.06.2016'!#REF!="ПМСД",'01.06.2016'!#REF!="поліклініка")</f>
        <v>#REF!</v>
      </c>
      <c r="F42" t="e">
        <f>IF('01.06.2016'!#REF!="Психоневрол.",1,0)</f>
        <v>#REF!</v>
      </c>
      <c r="G42" t="e">
        <f>OR('01.06.2016'!#REF!="Інше",'01.06.2016'!#REF!="ЦРЛ",'01.06.2016'!#REF!="МЛ",'01.06.2016'!#REF!="Інфекційна")</f>
        <v>#REF!</v>
      </c>
      <c r="L42" t="e">
        <f t="shared" si="1"/>
        <v>#REF!</v>
      </c>
      <c r="N42" t="e">
        <f t="shared" si="1"/>
        <v>#REF!</v>
      </c>
    </row>
    <row r="43" spans="2:14" x14ac:dyDescent="0.25">
      <c r="B43" t="e">
        <f>IF('01.06.2016'!#REF!="НД",1,0)</f>
        <v>#REF!</v>
      </c>
      <c r="C43" t="e">
        <f>IF('01.06.2016'!#REF!="СНІДцентр",1,0)</f>
        <v>#REF!</v>
      </c>
      <c r="D43" t="e">
        <f>IF('01.06.2016'!#REF!="ПТБ",1,0)</f>
        <v>#REF!</v>
      </c>
      <c r="E43" t="e">
        <f>OR('01.06.2016'!#REF!="ПМСД",'01.06.2016'!#REF!="поліклініка")</f>
        <v>#REF!</v>
      </c>
      <c r="F43" t="e">
        <f>IF('01.06.2016'!#REF!="Психоневрол.",1,0)</f>
        <v>#REF!</v>
      </c>
      <c r="G43" t="e">
        <f>OR('01.06.2016'!#REF!="Інше",'01.06.2016'!#REF!="ЦРЛ",'01.06.2016'!#REF!="МЛ",'01.06.2016'!#REF!="Інфекційна")</f>
        <v>#REF!</v>
      </c>
      <c r="L43" t="e">
        <f t="shared" si="1"/>
        <v>#REF!</v>
      </c>
      <c r="N43" t="e">
        <f t="shared" si="1"/>
        <v>#REF!</v>
      </c>
    </row>
    <row r="44" spans="2:14" x14ac:dyDescent="0.25">
      <c r="B44" t="e">
        <f>IF('01.06.2016'!#REF!="НД",1,0)</f>
        <v>#REF!</v>
      </c>
      <c r="C44" t="e">
        <f>IF('01.06.2016'!#REF!="СНІДцентр",1,0)</f>
        <v>#REF!</v>
      </c>
      <c r="D44" t="e">
        <f>IF('01.06.2016'!#REF!="ПТБ",1,0)</f>
        <v>#REF!</v>
      </c>
      <c r="E44" t="e">
        <f>OR('01.06.2016'!#REF!="ПМСД",'01.06.2016'!#REF!="поліклініка")</f>
        <v>#REF!</v>
      </c>
      <c r="F44" t="e">
        <f>IF('01.06.2016'!#REF!="Психоневрол.",1,0)</f>
        <v>#REF!</v>
      </c>
      <c r="G44" t="e">
        <f>OR('01.06.2016'!#REF!="Інше",'01.06.2016'!#REF!="ЦРЛ",'01.06.2016'!#REF!="МЛ",'01.06.2016'!#REF!="Інфекційна")</f>
        <v>#REF!</v>
      </c>
      <c r="L44" t="e">
        <f t="shared" si="1"/>
        <v>#REF!</v>
      </c>
      <c r="N44" t="e">
        <f t="shared" si="1"/>
        <v>#REF!</v>
      </c>
    </row>
    <row r="45" spans="2:14" x14ac:dyDescent="0.25">
      <c r="B45" t="e">
        <f>IF('01.06.2016'!#REF!="НД",1,0)</f>
        <v>#REF!</v>
      </c>
      <c r="C45" t="e">
        <f>IF('01.06.2016'!#REF!="СНІДцентр",1,0)</f>
        <v>#REF!</v>
      </c>
      <c r="D45" t="e">
        <f>IF('01.06.2016'!#REF!="ПТБ",1,0)</f>
        <v>#REF!</v>
      </c>
      <c r="E45" t="e">
        <f>OR('01.06.2016'!#REF!="ПМСД",'01.06.2016'!#REF!="поліклініка")</f>
        <v>#REF!</v>
      </c>
      <c r="F45" t="e">
        <f>IF('01.06.2016'!#REF!="Психоневрол.",1,0)</f>
        <v>#REF!</v>
      </c>
      <c r="G45" t="e">
        <f>OR('01.06.2016'!#REF!="Інше",'01.06.2016'!#REF!="ЦРЛ",'01.06.2016'!#REF!="МЛ",'01.06.2016'!#REF!="Інфекційна")</f>
        <v>#REF!</v>
      </c>
      <c r="L45" t="e">
        <f t="shared" si="1"/>
        <v>#REF!</v>
      </c>
      <c r="N45" t="e">
        <f t="shared" si="1"/>
        <v>#REF!</v>
      </c>
    </row>
    <row r="46" spans="2:14" x14ac:dyDescent="0.25">
      <c r="B46" t="e">
        <f>IF('01.06.2016'!#REF!="НД",1,0)</f>
        <v>#REF!</v>
      </c>
      <c r="C46" t="e">
        <f>IF('01.06.2016'!#REF!="СНІДцентр",1,0)</f>
        <v>#REF!</v>
      </c>
      <c r="D46" t="e">
        <f>IF('01.06.2016'!#REF!="ПТБ",1,0)</f>
        <v>#REF!</v>
      </c>
      <c r="E46" t="e">
        <f>OR('01.06.2016'!#REF!="ПМСД",'01.06.2016'!#REF!="поліклініка")</f>
        <v>#REF!</v>
      </c>
      <c r="F46" t="e">
        <f>IF('01.06.2016'!#REF!="Психоневрол.",1,0)</f>
        <v>#REF!</v>
      </c>
      <c r="G46" t="e">
        <f>OR('01.06.2016'!#REF!="Інше",'01.06.2016'!#REF!="ЦРЛ",'01.06.2016'!#REF!="МЛ",'01.06.2016'!#REF!="Інфекційна")</f>
        <v>#REF!</v>
      </c>
      <c r="L46" t="e">
        <f t="shared" si="1"/>
        <v>#REF!</v>
      </c>
      <c r="N46" t="e">
        <f t="shared" si="1"/>
        <v>#REF!</v>
      </c>
    </row>
    <row r="47" spans="2:14" x14ac:dyDescent="0.25">
      <c r="B47" t="e">
        <f>IF('01.06.2016'!#REF!="НД",1,0)</f>
        <v>#REF!</v>
      </c>
      <c r="C47" t="e">
        <f>IF('01.06.2016'!#REF!="СНІДцентр",1,0)</f>
        <v>#REF!</v>
      </c>
      <c r="D47" t="e">
        <f>IF('01.06.2016'!#REF!="ПТБ",1,0)</f>
        <v>#REF!</v>
      </c>
      <c r="E47" t="e">
        <f>OR('01.06.2016'!#REF!="ПМСД",'01.06.2016'!#REF!="поліклініка")</f>
        <v>#REF!</v>
      </c>
      <c r="F47" t="e">
        <f>IF('01.06.2016'!#REF!="Психоневрол.",1,0)</f>
        <v>#REF!</v>
      </c>
      <c r="G47" t="e">
        <f>OR('01.06.2016'!#REF!="Інше",'01.06.2016'!#REF!="ЦРЛ",'01.06.2016'!#REF!="МЛ",'01.06.2016'!#REF!="Інфекційна")</f>
        <v>#REF!</v>
      </c>
      <c r="L47" t="e">
        <f t="shared" si="1"/>
        <v>#REF!</v>
      </c>
      <c r="N47" t="e">
        <f t="shared" si="1"/>
        <v>#REF!</v>
      </c>
    </row>
    <row r="48" spans="2:14" x14ac:dyDescent="0.25">
      <c r="B48" t="e">
        <f>IF('01.06.2016'!#REF!="НД",1,0)</f>
        <v>#REF!</v>
      </c>
      <c r="C48" t="e">
        <f>IF('01.06.2016'!#REF!="СНІДцентр",1,0)</f>
        <v>#REF!</v>
      </c>
      <c r="D48" t="e">
        <f>IF('01.06.2016'!#REF!="ПТБ",1,0)</f>
        <v>#REF!</v>
      </c>
      <c r="E48" t="e">
        <f>OR('01.06.2016'!#REF!="ПМСД",'01.06.2016'!#REF!="поліклініка")</f>
        <v>#REF!</v>
      </c>
      <c r="F48" t="e">
        <f>IF('01.06.2016'!#REF!="Психоневрол.",1,0)</f>
        <v>#REF!</v>
      </c>
      <c r="G48" t="e">
        <f>OR('01.06.2016'!#REF!="Інше",'01.06.2016'!#REF!="ЦРЛ",'01.06.2016'!#REF!="МЛ",'01.06.2016'!#REF!="Інфекційна")</f>
        <v>#REF!</v>
      </c>
      <c r="L48" t="e">
        <f t="shared" si="1"/>
        <v>#REF!</v>
      </c>
      <c r="N48" t="e">
        <f t="shared" si="1"/>
        <v>#REF!</v>
      </c>
    </row>
    <row r="49" spans="2:14" x14ac:dyDescent="0.25">
      <c r="B49" t="e">
        <f>IF('01.06.2016'!#REF!="НД",1,0)</f>
        <v>#REF!</v>
      </c>
      <c r="C49" t="e">
        <f>IF('01.06.2016'!#REF!="СНІДцентр",1,0)</f>
        <v>#REF!</v>
      </c>
      <c r="D49" t="e">
        <f>IF('01.06.2016'!#REF!="ПТБ",1,0)</f>
        <v>#REF!</v>
      </c>
      <c r="E49" t="e">
        <f>OR('01.06.2016'!#REF!="ПМСД",'01.06.2016'!#REF!="поліклініка")</f>
        <v>#REF!</v>
      </c>
      <c r="F49" t="e">
        <f>IF('01.06.2016'!#REF!="Психоневрол.",1,0)</f>
        <v>#REF!</v>
      </c>
      <c r="G49" t="e">
        <f>OR('01.06.2016'!#REF!="Інше",'01.06.2016'!#REF!="ЦРЛ",'01.06.2016'!#REF!="МЛ",'01.06.2016'!#REF!="Інфекційна")</f>
        <v>#REF!</v>
      </c>
      <c r="L49" t="e">
        <f t="shared" si="1"/>
        <v>#REF!</v>
      </c>
      <c r="N49" t="e">
        <f t="shared" si="1"/>
        <v>#REF!</v>
      </c>
    </row>
    <row r="50" spans="2:14" x14ac:dyDescent="0.25">
      <c r="B50" t="e">
        <f>IF('01.06.2016'!#REF!="НД",1,0)</f>
        <v>#REF!</v>
      </c>
      <c r="C50" t="e">
        <f>IF('01.06.2016'!#REF!="СНІДцентр",1,0)</f>
        <v>#REF!</v>
      </c>
      <c r="D50" t="e">
        <f>IF('01.06.2016'!#REF!="ПТБ",1,0)</f>
        <v>#REF!</v>
      </c>
      <c r="E50" t="e">
        <f>OR('01.06.2016'!#REF!="ПМСД",'01.06.2016'!#REF!="поліклініка")</f>
        <v>#REF!</v>
      </c>
      <c r="F50" t="e">
        <f>IF('01.06.2016'!#REF!="Психоневрол.",1,0)</f>
        <v>#REF!</v>
      </c>
      <c r="G50" t="e">
        <f>OR('01.06.2016'!#REF!="Інше",'01.06.2016'!#REF!="ЦРЛ",'01.06.2016'!#REF!="МЛ",'01.06.2016'!#REF!="Інфекційна")</f>
        <v>#REF!</v>
      </c>
      <c r="L50" t="e">
        <f t="shared" si="1"/>
        <v>#REF!</v>
      </c>
      <c r="N50" t="e">
        <f t="shared" si="1"/>
        <v>#REF!</v>
      </c>
    </row>
    <row r="51" spans="2:14" x14ac:dyDescent="0.25">
      <c r="B51" t="e">
        <f>IF('01.06.2016'!#REF!="НД",1,0)</f>
        <v>#REF!</v>
      </c>
      <c r="C51" t="e">
        <f>IF('01.06.2016'!#REF!="СНІДцентр",1,0)</f>
        <v>#REF!</v>
      </c>
      <c r="D51" t="e">
        <f>IF('01.06.2016'!#REF!="ПТБ",1,0)</f>
        <v>#REF!</v>
      </c>
      <c r="E51" t="e">
        <f>OR('01.06.2016'!#REF!="ПМСД",'01.06.2016'!#REF!="поліклініка")</f>
        <v>#REF!</v>
      </c>
      <c r="F51" t="e">
        <f>IF('01.06.2016'!#REF!="Психоневрол.",1,0)</f>
        <v>#REF!</v>
      </c>
      <c r="G51" t="e">
        <f>OR('01.06.2016'!#REF!="Інше",'01.06.2016'!#REF!="ЦРЛ",'01.06.2016'!#REF!="МЛ",'01.06.2016'!#REF!="Інфекційна")</f>
        <v>#REF!</v>
      </c>
      <c r="L51" t="e">
        <f t="shared" si="1"/>
        <v>#REF!</v>
      </c>
      <c r="N51" t="e">
        <f t="shared" si="1"/>
        <v>#REF!</v>
      </c>
    </row>
    <row r="52" spans="2:14" x14ac:dyDescent="0.25">
      <c r="B52" t="e">
        <f>IF('01.06.2016'!#REF!="НД",1,0)</f>
        <v>#REF!</v>
      </c>
      <c r="C52" t="e">
        <f>IF('01.06.2016'!#REF!="СНІДцентр",1,0)</f>
        <v>#REF!</v>
      </c>
      <c r="D52" t="e">
        <f>IF('01.06.2016'!#REF!="ПТБ",1,0)</f>
        <v>#REF!</v>
      </c>
      <c r="E52" t="e">
        <f>OR('01.06.2016'!#REF!="ПМСД",'01.06.2016'!#REF!="поліклініка")</f>
        <v>#REF!</v>
      </c>
      <c r="F52" t="e">
        <f>IF('01.06.2016'!#REF!="Психоневрол.",1,0)</f>
        <v>#REF!</v>
      </c>
      <c r="G52" t="e">
        <f>OR('01.06.2016'!#REF!="Інше",'01.06.2016'!#REF!="ЦРЛ",'01.06.2016'!#REF!="МЛ",'01.06.2016'!#REF!="Інфекційна")</f>
        <v>#REF!</v>
      </c>
      <c r="L52" t="e">
        <f t="shared" si="1"/>
        <v>#REF!</v>
      </c>
      <c r="N52" t="e">
        <f t="shared" si="1"/>
        <v>#REF!</v>
      </c>
    </row>
    <row r="53" spans="2:14" x14ac:dyDescent="0.25">
      <c r="B53" t="e">
        <f>IF('01.06.2016'!#REF!="НД",1,0)</f>
        <v>#REF!</v>
      </c>
      <c r="C53" t="e">
        <f>IF('01.06.2016'!#REF!="СНІДцентр",1,0)</f>
        <v>#REF!</v>
      </c>
      <c r="D53" t="e">
        <f>IF('01.06.2016'!#REF!="ПТБ",1,0)</f>
        <v>#REF!</v>
      </c>
      <c r="E53" t="e">
        <f>OR('01.06.2016'!#REF!="ПМСД",'01.06.2016'!#REF!="поліклініка")</f>
        <v>#REF!</v>
      </c>
      <c r="F53" t="e">
        <f>IF('01.06.2016'!#REF!="Психоневрол.",1,0)</f>
        <v>#REF!</v>
      </c>
      <c r="G53" t="e">
        <f>OR('01.06.2016'!#REF!="Інше",'01.06.2016'!#REF!="ЦРЛ",'01.06.2016'!#REF!="МЛ",'01.06.2016'!#REF!="Інфекційна")</f>
        <v>#REF!</v>
      </c>
      <c r="L53" t="e">
        <f t="shared" si="1"/>
        <v>#REF!</v>
      </c>
      <c r="N53" t="e">
        <f t="shared" si="1"/>
        <v>#REF!</v>
      </c>
    </row>
    <row r="54" spans="2:14" x14ac:dyDescent="0.25">
      <c r="B54" t="e">
        <f>IF('01.06.2016'!#REF!="НД",1,0)</f>
        <v>#REF!</v>
      </c>
      <c r="C54" t="e">
        <f>IF('01.06.2016'!#REF!="СНІДцентр",1,0)</f>
        <v>#REF!</v>
      </c>
      <c r="D54" t="e">
        <f>IF('01.06.2016'!#REF!="ПТБ",1,0)</f>
        <v>#REF!</v>
      </c>
      <c r="E54" t="e">
        <f>OR('01.06.2016'!#REF!="ПМСД",'01.06.2016'!#REF!="поліклініка")</f>
        <v>#REF!</v>
      </c>
      <c r="F54" t="e">
        <f>IF('01.06.2016'!#REF!="Психоневрол.",1,0)</f>
        <v>#REF!</v>
      </c>
      <c r="G54" t="e">
        <f>OR('01.06.2016'!#REF!="Інше",'01.06.2016'!#REF!="ЦРЛ",'01.06.2016'!#REF!="МЛ",'01.06.2016'!#REF!="Інфекційна")</f>
        <v>#REF!</v>
      </c>
      <c r="L54" t="e">
        <f t="shared" si="1"/>
        <v>#REF!</v>
      </c>
      <c r="N54" t="e">
        <f t="shared" si="1"/>
        <v>#REF!</v>
      </c>
    </row>
    <row r="55" spans="2:14" x14ac:dyDescent="0.25">
      <c r="B55" t="e">
        <f>IF('01.06.2016'!#REF!="НД",1,0)</f>
        <v>#REF!</v>
      </c>
      <c r="C55" t="e">
        <f>IF('01.06.2016'!#REF!="СНІДцентр",1,0)</f>
        <v>#REF!</v>
      </c>
      <c r="D55" t="e">
        <f>IF('01.06.2016'!#REF!="ПТБ",1,0)</f>
        <v>#REF!</v>
      </c>
      <c r="E55" t="e">
        <f>OR('01.06.2016'!#REF!="ПМСД",'01.06.2016'!#REF!="поліклініка")</f>
        <v>#REF!</v>
      </c>
      <c r="F55" t="e">
        <f>IF('01.06.2016'!#REF!="Психоневрол.",1,0)</f>
        <v>#REF!</v>
      </c>
      <c r="G55" t="e">
        <f>OR('01.06.2016'!#REF!="Інше",'01.06.2016'!#REF!="ЦРЛ",'01.06.2016'!#REF!="МЛ",'01.06.2016'!#REF!="Інфекційна")</f>
        <v>#REF!</v>
      </c>
      <c r="L55" t="e">
        <f t="shared" si="1"/>
        <v>#REF!</v>
      </c>
      <c r="N55" t="e">
        <f t="shared" si="1"/>
        <v>#REF!</v>
      </c>
    </row>
    <row r="56" spans="2:14" x14ac:dyDescent="0.25">
      <c r="B56" t="e">
        <f>IF('01.06.2016'!#REF!="НД",1,0)</f>
        <v>#REF!</v>
      </c>
      <c r="C56" t="e">
        <f>IF('01.06.2016'!#REF!="СНІДцентр",1,0)</f>
        <v>#REF!</v>
      </c>
      <c r="D56" t="e">
        <f>IF('01.06.2016'!#REF!="ПТБ",1,0)</f>
        <v>#REF!</v>
      </c>
      <c r="E56" t="e">
        <f>OR('01.06.2016'!#REF!="ПМСД",'01.06.2016'!#REF!="поліклініка")</f>
        <v>#REF!</v>
      </c>
      <c r="F56" t="e">
        <f>IF('01.06.2016'!#REF!="Психоневрол.",1,0)</f>
        <v>#REF!</v>
      </c>
      <c r="G56" t="e">
        <f>OR('01.06.2016'!#REF!="Інше",'01.06.2016'!#REF!="ЦРЛ",'01.06.2016'!#REF!="МЛ",'01.06.2016'!#REF!="Інфекційна")</f>
        <v>#REF!</v>
      </c>
      <c r="L56" t="e">
        <f t="shared" si="1"/>
        <v>#REF!</v>
      </c>
      <c r="N56" t="e">
        <f t="shared" si="1"/>
        <v>#REF!</v>
      </c>
    </row>
    <row r="57" spans="2:14" x14ac:dyDescent="0.25">
      <c r="B57" t="e">
        <f>IF('01.06.2016'!#REF!="НД",1,0)</f>
        <v>#REF!</v>
      </c>
      <c r="C57" t="e">
        <f>IF('01.06.2016'!#REF!="СНІДцентр",1,0)</f>
        <v>#REF!</v>
      </c>
      <c r="D57" t="e">
        <f>IF('01.06.2016'!#REF!="ПТБ",1,0)</f>
        <v>#REF!</v>
      </c>
      <c r="E57" t="e">
        <f>OR('01.06.2016'!#REF!="ПМСД",'01.06.2016'!#REF!="поліклініка")</f>
        <v>#REF!</v>
      </c>
      <c r="F57" t="e">
        <f>IF('01.06.2016'!#REF!="Психоневрол.",1,0)</f>
        <v>#REF!</v>
      </c>
      <c r="G57" t="e">
        <f>OR('01.06.2016'!#REF!="Інше",'01.06.2016'!#REF!="ЦРЛ",'01.06.2016'!#REF!="МЛ",'01.06.2016'!#REF!="Інфекційна")</f>
        <v>#REF!</v>
      </c>
      <c r="L57" t="e">
        <f t="shared" si="1"/>
        <v>#REF!</v>
      </c>
      <c r="N57" t="e">
        <f t="shared" si="1"/>
        <v>#REF!</v>
      </c>
    </row>
    <row r="58" spans="2:14" x14ac:dyDescent="0.25">
      <c r="B58" t="e">
        <f>IF('01.06.2016'!#REF!="НД",1,0)</f>
        <v>#REF!</v>
      </c>
      <c r="C58" t="e">
        <f>IF('01.06.2016'!#REF!="СНІДцентр",1,0)</f>
        <v>#REF!</v>
      </c>
      <c r="D58" t="e">
        <f>IF('01.06.2016'!#REF!="ПТБ",1,0)</f>
        <v>#REF!</v>
      </c>
      <c r="E58" t="e">
        <f>OR('01.06.2016'!#REF!="ПМСД",'01.06.2016'!#REF!="поліклініка")</f>
        <v>#REF!</v>
      </c>
      <c r="F58" t="e">
        <f>IF('01.06.2016'!#REF!="Психоневрол.",1,0)</f>
        <v>#REF!</v>
      </c>
      <c r="G58" t="e">
        <f>OR('01.06.2016'!#REF!="Інше",'01.06.2016'!#REF!="ЦРЛ",'01.06.2016'!#REF!="МЛ",'01.06.2016'!#REF!="Інфекційна")</f>
        <v>#REF!</v>
      </c>
      <c r="L58" t="e">
        <f t="shared" si="1"/>
        <v>#REF!</v>
      </c>
      <c r="N58" t="e">
        <f t="shared" si="1"/>
        <v>#REF!</v>
      </c>
    </row>
    <row r="59" spans="2:14" x14ac:dyDescent="0.25">
      <c r="B59" t="e">
        <f>IF('01.06.2016'!#REF!="НД",1,0)</f>
        <v>#REF!</v>
      </c>
      <c r="C59" t="e">
        <f>IF('01.06.2016'!#REF!="СНІДцентр",1,0)</f>
        <v>#REF!</v>
      </c>
      <c r="D59" t="e">
        <f>IF('01.06.2016'!#REF!="ПТБ",1,0)</f>
        <v>#REF!</v>
      </c>
      <c r="E59" t="e">
        <f>OR('01.06.2016'!#REF!="ПМСД",'01.06.2016'!#REF!="поліклініка")</f>
        <v>#REF!</v>
      </c>
      <c r="F59" t="e">
        <f>IF('01.06.2016'!#REF!="Психоневрол.",1,0)</f>
        <v>#REF!</v>
      </c>
      <c r="G59" t="e">
        <f>OR('01.06.2016'!#REF!="Інше",'01.06.2016'!#REF!="ЦРЛ",'01.06.2016'!#REF!="МЛ",'01.06.2016'!#REF!="Інфекційна")</f>
        <v>#REF!</v>
      </c>
      <c r="L59" t="e">
        <f t="shared" si="1"/>
        <v>#REF!</v>
      </c>
      <c r="N59" t="e">
        <f t="shared" si="1"/>
        <v>#REF!</v>
      </c>
    </row>
    <row r="60" spans="2:14" x14ac:dyDescent="0.25">
      <c r="B60" t="e">
        <f>IF('01.06.2016'!#REF!="НД",1,0)</f>
        <v>#REF!</v>
      </c>
      <c r="C60" t="e">
        <f>IF('01.06.2016'!#REF!="СНІДцентр",1,0)</f>
        <v>#REF!</v>
      </c>
      <c r="D60" t="e">
        <f>IF('01.06.2016'!#REF!="ПТБ",1,0)</f>
        <v>#REF!</v>
      </c>
      <c r="E60" t="e">
        <f>OR('01.06.2016'!#REF!="ПМСД",'01.06.2016'!#REF!="поліклініка")</f>
        <v>#REF!</v>
      </c>
      <c r="F60" t="e">
        <f>IF('01.06.2016'!#REF!="Психоневрол.",1,0)</f>
        <v>#REF!</v>
      </c>
      <c r="G60" t="e">
        <f>OR('01.06.2016'!#REF!="Інше",'01.06.2016'!#REF!="ЦРЛ",'01.06.2016'!#REF!="МЛ",'01.06.2016'!#REF!="Інфекційна")</f>
        <v>#REF!</v>
      </c>
      <c r="L60" t="e">
        <f t="shared" si="1"/>
        <v>#REF!</v>
      </c>
      <c r="N60" t="e">
        <f t="shared" si="1"/>
        <v>#REF!</v>
      </c>
    </row>
    <row r="61" spans="2:14" x14ac:dyDescent="0.25">
      <c r="B61" t="e">
        <f>IF('01.06.2016'!#REF!="НД",1,0)</f>
        <v>#REF!</v>
      </c>
      <c r="C61" t="e">
        <f>IF('01.06.2016'!#REF!="СНІДцентр",1,0)</f>
        <v>#REF!</v>
      </c>
      <c r="D61" t="e">
        <f>IF('01.06.2016'!#REF!="ПТБ",1,0)</f>
        <v>#REF!</v>
      </c>
      <c r="E61" t="e">
        <f>OR('01.06.2016'!#REF!="ПМСД",'01.06.2016'!#REF!="поліклініка")</f>
        <v>#REF!</v>
      </c>
      <c r="F61" t="e">
        <f>IF('01.06.2016'!#REF!="Психоневрол.",1,0)</f>
        <v>#REF!</v>
      </c>
      <c r="G61" t="e">
        <f>OR('01.06.2016'!#REF!="Інше",'01.06.2016'!#REF!="ЦРЛ",'01.06.2016'!#REF!="МЛ",'01.06.2016'!#REF!="Інфекційна")</f>
        <v>#REF!</v>
      </c>
      <c r="L61" t="e">
        <f t="shared" si="1"/>
        <v>#REF!</v>
      </c>
      <c r="N61" t="e">
        <f t="shared" si="1"/>
        <v>#REF!</v>
      </c>
    </row>
    <row r="62" spans="2:14" x14ac:dyDescent="0.25">
      <c r="B62" t="e">
        <f>IF('01.06.2016'!#REF!="НД",1,0)</f>
        <v>#REF!</v>
      </c>
      <c r="C62" t="e">
        <f>IF('01.06.2016'!#REF!="СНІДцентр",1,0)</f>
        <v>#REF!</v>
      </c>
      <c r="D62" t="e">
        <f>IF('01.06.2016'!#REF!="ПТБ",1,0)</f>
        <v>#REF!</v>
      </c>
      <c r="E62" t="e">
        <f>OR('01.06.2016'!#REF!="ПМСД",'01.06.2016'!#REF!="поліклініка")</f>
        <v>#REF!</v>
      </c>
      <c r="F62" t="e">
        <f>IF('01.06.2016'!#REF!="Психоневрол.",1,0)</f>
        <v>#REF!</v>
      </c>
      <c r="G62" t="e">
        <f>OR('01.06.2016'!#REF!="Інше",'01.06.2016'!#REF!="ЦРЛ",'01.06.2016'!#REF!="МЛ",'01.06.2016'!#REF!="Інфекційна")</f>
        <v>#REF!</v>
      </c>
      <c r="L62" t="e">
        <f t="shared" si="1"/>
        <v>#REF!</v>
      </c>
      <c r="N62" t="e">
        <f t="shared" si="1"/>
        <v>#REF!</v>
      </c>
    </row>
    <row r="63" spans="2:14" x14ac:dyDescent="0.25">
      <c r="B63" t="e">
        <f>IF('01.06.2016'!#REF!="НД",1,0)</f>
        <v>#REF!</v>
      </c>
      <c r="C63" t="e">
        <f>IF('01.06.2016'!#REF!="СНІДцентр",1,0)</f>
        <v>#REF!</v>
      </c>
      <c r="D63" t="e">
        <f>IF('01.06.2016'!#REF!="ПТБ",1,0)</f>
        <v>#REF!</v>
      </c>
      <c r="E63" t="e">
        <f>OR('01.06.2016'!#REF!="ПМСД",'01.06.2016'!#REF!="поліклініка")</f>
        <v>#REF!</v>
      </c>
      <c r="F63" t="e">
        <f>IF('01.06.2016'!#REF!="Психоневрол.",1,0)</f>
        <v>#REF!</v>
      </c>
      <c r="G63" t="e">
        <f>OR('01.06.2016'!#REF!="Інше",'01.06.2016'!#REF!="ЦРЛ",'01.06.2016'!#REF!="МЛ",'01.06.2016'!#REF!="Інфекційна")</f>
        <v>#REF!</v>
      </c>
      <c r="L63" t="e">
        <f t="shared" si="1"/>
        <v>#REF!</v>
      </c>
      <c r="N63" t="e">
        <f t="shared" si="1"/>
        <v>#REF!</v>
      </c>
    </row>
    <row r="64" spans="2:14" x14ac:dyDescent="0.25">
      <c r="B64" t="e">
        <f>IF('01.06.2016'!#REF!="НД",1,0)</f>
        <v>#REF!</v>
      </c>
      <c r="C64" t="e">
        <f>IF('01.06.2016'!#REF!="СНІДцентр",1,0)</f>
        <v>#REF!</v>
      </c>
      <c r="D64" t="e">
        <f>IF('01.06.2016'!#REF!="ПТБ",1,0)</f>
        <v>#REF!</v>
      </c>
      <c r="E64" t="e">
        <f>OR('01.06.2016'!#REF!="ПМСД",'01.06.2016'!#REF!="поліклініка")</f>
        <v>#REF!</v>
      </c>
      <c r="F64" t="e">
        <f>IF('01.06.2016'!#REF!="Психоневрол.",1,0)</f>
        <v>#REF!</v>
      </c>
      <c r="G64" t="e">
        <f>OR('01.06.2016'!#REF!="Інше",'01.06.2016'!#REF!="ЦРЛ",'01.06.2016'!#REF!="МЛ",'01.06.2016'!#REF!="Інфекційна")</f>
        <v>#REF!</v>
      </c>
      <c r="L64" t="e">
        <f t="shared" si="1"/>
        <v>#REF!</v>
      </c>
      <c r="N64" t="e">
        <f t="shared" si="1"/>
        <v>#REF!</v>
      </c>
    </row>
    <row r="65" spans="2:14" x14ac:dyDescent="0.25">
      <c r="B65" t="e">
        <f>IF('01.06.2016'!#REF!="НД",1,0)</f>
        <v>#REF!</v>
      </c>
      <c r="C65" t="e">
        <f>IF('01.06.2016'!#REF!="СНІДцентр",1,0)</f>
        <v>#REF!</v>
      </c>
      <c r="D65" t="e">
        <f>IF('01.06.2016'!#REF!="ПТБ",1,0)</f>
        <v>#REF!</v>
      </c>
      <c r="E65" t="e">
        <f>OR('01.06.2016'!#REF!="ПМСД",'01.06.2016'!#REF!="поліклініка")</f>
        <v>#REF!</v>
      </c>
      <c r="F65" t="e">
        <f>IF('01.06.2016'!#REF!="Психоневрол.",1,0)</f>
        <v>#REF!</v>
      </c>
      <c r="G65" t="e">
        <f>OR('01.06.2016'!#REF!="Інше",'01.06.2016'!#REF!="ЦРЛ",'01.06.2016'!#REF!="МЛ",'01.06.2016'!#REF!="Інфекційна")</f>
        <v>#REF!</v>
      </c>
      <c r="L65" t="e">
        <f t="shared" si="1"/>
        <v>#REF!</v>
      </c>
      <c r="N65" t="e">
        <f t="shared" si="1"/>
        <v>#REF!</v>
      </c>
    </row>
    <row r="66" spans="2:14" x14ac:dyDescent="0.25">
      <c r="B66" t="e">
        <f>IF('01.06.2016'!#REF!="НД",1,0)</f>
        <v>#REF!</v>
      </c>
      <c r="C66" t="e">
        <f>IF('01.06.2016'!#REF!="СНІДцентр",1,0)</f>
        <v>#REF!</v>
      </c>
      <c r="D66" t="e">
        <f>IF('01.06.2016'!#REF!="ПТБ",1,0)</f>
        <v>#REF!</v>
      </c>
      <c r="E66" t="e">
        <f>OR('01.06.2016'!#REF!="ПМСД",'01.06.2016'!#REF!="поліклініка")</f>
        <v>#REF!</v>
      </c>
      <c r="F66" t="e">
        <f>IF('01.06.2016'!#REF!="Психоневрол.",1,0)</f>
        <v>#REF!</v>
      </c>
      <c r="G66" t="e">
        <f>OR('01.06.2016'!#REF!="Інше",'01.06.2016'!#REF!="ЦРЛ",'01.06.2016'!#REF!="МЛ",'01.06.2016'!#REF!="Інфекційна")</f>
        <v>#REF!</v>
      </c>
      <c r="L66" t="e">
        <f t="shared" si="1"/>
        <v>#REF!</v>
      </c>
      <c r="N66" t="e">
        <f t="shared" si="1"/>
        <v>#REF!</v>
      </c>
    </row>
    <row r="67" spans="2:14" x14ac:dyDescent="0.25">
      <c r="B67" t="e">
        <f>IF('01.06.2016'!#REF!="НД",1,0)</f>
        <v>#REF!</v>
      </c>
      <c r="C67" t="e">
        <f>IF('01.06.2016'!#REF!="СНІДцентр",1,0)</f>
        <v>#REF!</v>
      </c>
      <c r="D67" t="e">
        <f>IF('01.06.2016'!#REF!="ПТБ",1,0)</f>
        <v>#REF!</v>
      </c>
      <c r="E67" t="e">
        <f>OR('01.06.2016'!#REF!="ПМСД",'01.06.2016'!#REF!="поліклініка")</f>
        <v>#REF!</v>
      </c>
      <c r="F67" t="e">
        <f>IF('01.06.2016'!#REF!="Психоневрол.",1,0)</f>
        <v>#REF!</v>
      </c>
      <c r="G67" t="e">
        <f>OR('01.06.2016'!#REF!="Інше",'01.06.2016'!#REF!="ЦРЛ",'01.06.2016'!#REF!="МЛ",'01.06.2016'!#REF!="Інфекційна")</f>
        <v>#REF!</v>
      </c>
      <c r="L67" t="e">
        <f t="shared" si="1"/>
        <v>#REF!</v>
      </c>
      <c r="N67" t="e">
        <f t="shared" si="1"/>
        <v>#REF!</v>
      </c>
    </row>
    <row r="68" spans="2:14" x14ac:dyDescent="0.25">
      <c r="B68" t="e">
        <f>IF('01.06.2016'!#REF!="НД",1,0)</f>
        <v>#REF!</v>
      </c>
      <c r="C68" t="e">
        <f>IF('01.06.2016'!#REF!="СНІДцентр",1,0)</f>
        <v>#REF!</v>
      </c>
      <c r="D68" t="e">
        <f>IF('01.06.2016'!#REF!="ПТБ",1,0)</f>
        <v>#REF!</v>
      </c>
      <c r="E68" t="e">
        <f>OR('01.06.2016'!#REF!="ПМСД",'01.06.2016'!#REF!="поліклініка")</f>
        <v>#REF!</v>
      </c>
      <c r="F68" t="e">
        <f>IF('01.06.2016'!#REF!="Психоневрол.",1,0)</f>
        <v>#REF!</v>
      </c>
      <c r="G68" t="e">
        <f>OR('01.06.2016'!#REF!="Інше",'01.06.2016'!#REF!="ЦРЛ",'01.06.2016'!#REF!="МЛ",'01.06.2016'!#REF!="Інфекційна")</f>
        <v>#REF!</v>
      </c>
      <c r="L68" t="e">
        <f t="shared" si="1"/>
        <v>#REF!</v>
      </c>
      <c r="N68" t="e">
        <f t="shared" si="1"/>
        <v>#REF!</v>
      </c>
    </row>
    <row r="69" spans="2:14" x14ac:dyDescent="0.25">
      <c r="B69" t="e">
        <f>IF('01.06.2016'!#REF!="НД",1,0)</f>
        <v>#REF!</v>
      </c>
      <c r="C69" t="e">
        <f>IF('01.06.2016'!#REF!="СНІДцентр",1,0)</f>
        <v>#REF!</v>
      </c>
      <c r="D69" t="e">
        <f>IF('01.06.2016'!#REF!="ПТБ",1,0)</f>
        <v>#REF!</v>
      </c>
      <c r="E69" t="e">
        <f>OR('01.06.2016'!#REF!="ПМСД",'01.06.2016'!#REF!="поліклініка")</f>
        <v>#REF!</v>
      </c>
      <c r="F69" t="e">
        <f>IF('01.06.2016'!#REF!="Психоневрол.",1,0)</f>
        <v>#REF!</v>
      </c>
      <c r="G69" t="e">
        <f>OR('01.06.2016'!#REF!="Інше",'01.06.2016'!#REF!="ЦРЛ",'01.06.2016'!#REF!="МЛ",'01.06.2016'!#REF!="Інфекційна")</f>
        <v>#REF!</v>
      </c>
      <c r="L69" t="e">
        <f t="shared" si="1"/>
        <v>#REF!</v>
      </c>
      <c r="N69" t="e">
        <f t="shared" si="1"/>
        <v>#REF!</v>
      </c>
    </row>
    <row r="70" spans="2:14" x14ac:dyDescent="0.25">
      <c r="B70" t="e">
        <f>IF('01.06.2016'!#REF!="НД",1,0)</f>
        <v>#REF!</v>
      </c>
      <c r="C70" t="e">
        <f>IF('01.06.2016'!#REF!="СНІДцентр",1,0)</f>
        <v>#REF!</v>
      </c>
      <c r="D70" t="e">
        <f>IF('01.06.2016'!#REF!="ПТБ",1,0)</f>
        <v>#REF!</v>
      </c>
      <c r="E70" t="e">
        <f>OR('01.06.2016'!#REF!="ПМСД",'01.06.2016'!#REF!="поліклініка")</f>
        <v>#REF!</v>
      </c>
      <c r="F70" t="e">
        <f>IF('01.06.2016'!#REF!="Психоневрол.",1,0)</f>
        <v>#REF!</v>
      </c>
      <c r="G70" t="e">
        <f>OR('01.06.2016'!#REF!="Інше",'01.06.2016'!#REF!="ЦРЛ",'01.06.2016'!#REF!="МЛ",'01.06.2016'!#REF!="Інфекційна")</f>
        <v>#REF!</v>
      </c>
      <c r="L70" t="e">
        <f t="shared" si="1"/>
        <v>#REF!</v>
      </c>
      <c r="N70" t="e">
        <f t="shared" si="1"/>
        <v>#REF!</v>
      </c>
    </row>
    <row r="71" spans="2:14" x14ac:dyDescent="0.25">
      <c r="B71" t="e">
        <f>IF('01.06.2016'!#REF!="НД",1,0)</f>
        <v>#REF!</v>
      </c>
      <c r="C71" t="e">
        <f>IF('01.06.2016'!#REF!="СНІДцентр",1,0)</f>
        <v>#REF!</v>
      </c>
      <c r="D71" t="e">
        <f>IF('01.06.2016'!#REF!="ПТБ",1,0)</f>
        <v>#REF!</v>
      </c>
      <c r="E71" t="e">
        <f>OR('01.06.2016'!#REF!="ПМСД",'01.06.2016'!#REF!="поліклініка")</f>
        <v>#REF!</v>
      </c>
      <c r="F71" t="e">
        <f>IF('01.06.2016'!#REF!="Психоневрол.",1,0)</f>
        <v>#REF!</v>
      </c>
      <c r="G71" t="e">
        <f>OR('01.06.2016'!#REF!="Інше",'01.06.2016'!#REF!="ЦРЛ",'01.06.2016'!#REF!="МЛ",'01.06.2016'!#REF!="Інфекційна")</f>
        <v>#REF!</v>
      </c>
      <c r="L71" t="e">
        <f t="shared" ref="L71:N134" si="2">N(E71)</f>
        <v>#REF!</v>
      </c>
      <c r="N71" t="e">
        <f t="shared" si="2"/>
        <v>#REF!</v>
      </c>
    </row>
    <row r="72" spans="2:14" x14ac:dyDescent="0.25">
      <c r="B72" t="e">
        <f>IF('01.06.2016'!#REF!="НД",1,0)</f>
        <v>#REF!</v>
      </c>
      <c r="C72" t="e">
        <f>IF('01.06.2016'!#REF!="СНІДцентр",1,0)</f>
        <v>#REF!</v>
      </c>
      <c r="D72" t="e">
        <f>IF('01.06.2016'!#REF!="ПТБ",1,0)</f>
        <v>#REF!</v>
      </c>
      <c r="E72" t="e">
        <f>OR('01.06.2016'!#REF!="ПМСД",'01.06.2016'!#REF!="поліклініка")</f>
        <v>#REF!</v>
      </c>
      <c r="F72" t="e">
        <f>IF('01.06.2016'!#REF!="Психоневрол.",1,0)</f>
        <v>#REF!</v>
      </c>
      <c r="G72" t="e">
        <f>OR('01.06.2016'!#REF!="Інше",'01.06.2016'!#REF!="ЦРЛ",'01.06.2016'!#REF!="МЛ",'01.06.2016'!#REF!="Інфекційна")</f>
        <v>#REF!</v>
      </c>
      <c r="L72" t="e">
        <f t="shared" si="2"/>
        <v>#REF!</v>
      </c>
      <c r="N72" t="e">
        <f t="shared" si="2"/>
        <v>#REF!</v>
      </c>
    </row>
    <row r="73" spans="2:14" x14ac:dyDescent="0.25">
      <c r="B73" t="e">
        <f>IF('01.06.2016'!#REF!="НД",1,0)</f>
        <v>#REF!</v>
      </c>
      <c r="C73" t="e">
        <f>IF('01.06.2016'!#REF!="СНІДцентр",1,0)</f>
        <v>#REF!</v>
      </c>
      <c r="D73" t="e">
        <f>IF('01.06.2016'!#REF!="ПТБ",1,0)</f>
        <v>#REF!</v>
      </c>
      <c r="E73" t="e">
        <f>OR('01.06.2016'!#REF!="ПМСД",'01.06.2016'!#REF!="поліклініка")</f>
        <v>#REF!</v>
      </c>
      <c r="F73" t="e">
        <f>IF('01.06.2016'!#REF!="Психоневрол.",1,0)</f>
        <v>#REF!</v>
      </c>
      <c r="G73" t="e">
        <f>OR('01.06.2016'!#REF!="Інше",'01.06.2016'!#REF!="ЦРЛ",'01.06.2016'!#REF!="МЛ",'01.06.2016'!#REF!="Інфекційна")</f>
        <v>#REF!</v>
      </c>
      <c r="L73" t="e">
        <f t="shared" si="2"/>
        <v>#REF!</v>
      </c>
      <c r="N73" t="e">
        <f t="shared" si="2"/>
        <v>#REF!</v>
      </c>
    </row>
    <row r="74" spans="2:14" x14ac:dyDescent="0.25">
      <c r="B74" t="e">
        <f>IF('01.06.2016'!#REF!="НД",1,0)</f>
        <v>#REF!</v>
      </c>
      <c r="C74" t="e">
        <f>IF('01.06.2016'!#REF!="СНІДцентр",1,0)</f>
        <v>#REF!</v>
      </c>
      <c r="D74" t="e">
        <f>IF('01.06.2016'!#REF!="ПТБ",1,0)</f>
        <v>#REF!</v>
      </c>
      <c r="E74" t="e">
        <f>OR('01.06.2016'!#REF!="ПМСД",'01.06.2016'!#REF!="поліклініка")</f>
        <v>#REF!</v>
      </c>
      <c r="F74" t="e">
        <f>IF('01.06.2016'!#REF!="Психоневрол.",1,0)</f>
        <v>#REF!</v>
      </c>
      <c r="G74" t="e">
        <f>OR('01.06.2016'!#REF!="Інше",'01.06.2016'!#REF!="ЦРЛ",'01.06.2016'!#REF!="МЛ",'01.06.2016'!#REF!="Інфекційна")</f>
        <v>#REF!</v>
      </c>
      <c r="L74" t="e">
        <f t="shared" si="2"/>
        <v>#REF!</v>
      </c>
      <c r="N74" t="e">
        <f t="shared" si="2"/>
        <v>#REF!</v>
      </c>
    </row>
    <row r="75" spans="2:14" x14ac:dyDescent="0.25">
      <c r="B75" t="e">
        <f>IF('01.06.2016'!#REF!="НД",1,0)</f>
        <v>#REF!</v>
      </c>
      <c r="C75" t="e">
        <f>IF('01.06.2016'!#REF!="СНІДцентр",1,0)</f>
        <v>#REF!</v>
      </c>
      <c r="D75" t="e">
        <f>IF('01.06.2016'!#REF!="ПТБ",1,0)</f>
        <v>#REF!</v>
      </c>
      <c r="E75" t="e">
        <f>OR('01.06.2016'!#REF!="ПМСД",'01.06.2016'!#REF!="поліклініка")</f>
        <v>#REF!</v>
      </c>
      <c r="F75" t="e">
        <f>IF('01.06.2016'!#REF!="Психоневрол.",1,0)</f>
        <v>#REF!</v>
      </c>
      <c r="G75" t="e">
        <f>OR('01.06.2016'!#REF!="Інше",'01.06.2016'!#REF!="ЦРЛ",'01.06.2016'!#REF!="МЛ",'01.06.2016'!#REF!="Інфекційна")</f>
        <v>#REF!</v>
      </c>
      <c r="L75" t="e">
        <f t="shared" si="2"/>
        <v>#REF!</v>
      </c>
      <c r="N75" t="e">
        <f t="shared" si="2"/>
        <v>#REF!</v>
      </c>
    </row>
    <row r="76" spans="2:14" x14ac:dyDescent="0.25">
      <c r="B76" t="e">
        <f>IF('01.06.2016'!#REF!="НД",1,0)</f>
        <v>#REF!</v>
      </c>
      <c r="C76" t="e">
        <f>IF('01.06.2016'!#REF!="СНІДцентр",1,0)</f>
        <v>#REF!</v>
      </c>
      <c r="D76" t="e">
        <f>IF('01.06.2016'!#REF!="ПТБ",1,0)</f>
        <v>#REF!</v>
      </c>
      <c r="E76" t="e">
        <f>OR('01.06.2016'!#REF!="ПМСД",'01.06.2016'!#REF!="поліклініка")</f>
        <v>#REF!</v>
      </c>
      <c r="F76" t="e">
        <f>IF('01.06.2016'!#REF!="Психоневрол.",1,0)</f>
        <v>#REF!</v>
      </c>
      <c r="G76" t="e">
        <f>OR('01.06.2016'!#REF!="Інше",'01.06.2016'!#REF!="ЦРЛ",'01.06.2016'!#REF!="МЛ",'01.06.2016'!#REF!="Інфекційна")</f>
        <v>#REF!</v>
      </c>
      <c r="L76" t="e">
        <f t="shared" si="2"/>
        <v>#REF!</v>
      </c>
      <c r="N76" t="e">
        <f t="shared" si="2"/>
        <v>#REF!</v>
      </c>
    </row>
    <row r="77" spans="2:14" x14ac:dyDescent="0.25">
      <c r="B77" t="e">
        <f>IF('01.06.2016'!#REF!="НД",1,0)</f>
        <v>#REF!</v>
      </c>
      <c r="C77" t="e">
        <f>IF('01.06.2016'!#REF!="СНІДцентр",1,0)</f>
        <v>#REF!</v>
      </c>
      <c r="D77" t="e">
        <f>IF('01.06.2016'!#REF!="ПТБ",1,0)</f>
        <v>#REF!</v>
      </c>
      <c r="E77" t="e">
        <f>OR('01.06.2016'!#REF!="ПМСД",'01.06.2016'!#REF!="поліклініка")</f>
        <v>#REF!</v>
      </c>
      <c r="F77" t="e">
        <f>IF('01.06.2016'!#REF!="Психоневрол.",1,0)</f>
        <v>#REF!</v>
      </c>
      <c r="G77" t="e">
        <f>OR('01.06.2016'!#REF!="Інше",'01.06.2016'!#REF!="ЦРЛ",'01.06.2016'!#REF!="МЛ",'01.06.2016'!#REF!="Інфекційна")</f>
        <v>#REF!</v>
      </c>
      <c r="L77" t="e">
        <f t="shared" si="2"/>
        <v>#REF!</v>
      </c>
      <c r="N77" t="e">
        <f t="shared" si="2"/>
        <v>#REF!</v>
      </c>
    </row>
    <row r="78" spans="2:14" x14ac:dyDescent="0.25">
      <c r="B78" t="e">
        <f>IF('01.06.2016'!#REF!="НД",1,0)</f>
        <v>#REF!</v>
      </c>
      <c r="C78" t="e">
        <f>IF('01.06.2016'!#REF!="СНІДцентр",1,0)</f>
        <v>#REF!</v>
      </c>
      <c r="D78" t="e">
        <f>IF('01.06.2016'!#REF!="ПТБ",1,0)</f>
        <v>#REF!</v>
      </c>
      <c r="E78" t="e">
        <f>OR('01.06.2016'!#REF!="ПМСД",'01.06.2016'!#REF!="поліклініка")</f>
        <v>#REF!</v>
      </c>
      <c r="F78" t="e">
        <f>IF('01.06.2016'!#REF!="Психоневрол.",1,0)</f>
        <v>#REF!</v>
      </c>
      <c r="G78" t="e">
        <f>OR('01.06.2016'!#REF!="Інше",'01.06.2016'!#REF!="ЦРЛ",'01.06.2016'!#REF!="МЛ",'01.06.2016'!#REF!="Інфекційна")</f>
        <v>#REF!</v>
      </c>
      <c r="L78" t="e">
        <f t="shared" si="2"/>
        <v>#REF!</v>
      </c>
      <c r="N78" t="e">
        <f t="shared" si="2"/>
        <v>#REF!</v>
      </c>
    </row>
    <row r="79" spans="2:14" x14ac:dyDescent="0.25">
      <c r="B79" t="e">
        <f>IF('01.06.2016'!#REF!="НД",1,0)</f>
        <v>#REF!</v>
      </c>
      <c r="C79" t="e">
        <f>IF('01.06.2016'!#REF!="СНІДцентр",1,0)</f>
        <v>#REF!</v>
      </c>
      <c r="D79" t="e">
        <f>IF('01.06.2016'!#REF!="ПТБ",1,0)</f>
        <v>#REF!</v>
      </c>
      <c r="E79" t="e">
        <f>OR('01.06.2016'!#REF!="ПМСД",'01.06.2016'!#REF!="поліклініка")</f>
        <v>#REF!</v>
      </c>
      <c r="F79" t="e">
        <f>IF('01.06.2016'!#REF!="Психоневрол.",1,0)</f>
        <v>#REF!</v>
      </c>
      <c r="G79" t="e">
        <f>OR('01.06.2016'!#REF!="Інше",'01.06.2016'!#REF!="ЦРЛ",'01.06.2016'!#REF!="МЛ",'01.06.2016'!#REF!="Інфекційна")</f>
        <v>#REF!</v>
      </c>
      <c r="L79" t="e">
        <f t="shared" si="2"/>
        <v>#REF!</v>
      </c>
      <c r="N79" t="e">
        <f t="shared" si="2"/>
        <v>#REF!</v>
      </c>
    </row>
    <row r="80" spans="2:14" x14ac:dyDescent="0.25">
      <c r="B80" t="e">
        <f>IF('01.06.2016'!#REF!="НД",1,0)</f>
        <v>#REF!</v>
      </c>
      <c r="C80" t="e">
        <f>IF('01.06.2016'!#REF!="СНІДцентр",1,0)</f>
        <v>#REF!</v>
      </c>
      <c r="D80" t="e">
        <f>IF('01.06.2016'!#REF!="ПТБ",1,0)</f>
        <v>#REF!</v>
      </c>
      <c r="E80" t="e">
        <f>OR('01.06.2016'!#REF!="ПМСД",'01.06.2016'!#REF!="поліклініка")</f>
        <v>#REF!</v>
      </c>
      <c r="F80" t="e">
        <f>IF('01.06.2016'!#REF!="Психоневрол.",1,0)</f>
        <v>#REF!</v>
      </c>
      <c r="G80" t="e">
        <f>OR('01.06.2016'!#REF!="Інше",'01.06.2016'!#REF!="ЦРЛ",'01.06.2016'!#REF!="МЛ",'01.06.2016'!#REF!="Інфекційна")</f>
        <v>#REF!</v>
      </c>
      <c r="L80" t="e">
        <f t="shared" si="2"/>
        <v>#REF!</v>
      </c>
      <c r="N80" t="e">
        <f t="shared" si="2"/>
        <v>#REF!</v>
      </c>
    </row>
    <row r="81" spans="2:14" x14ac:dyDescent="0.25">
      <c r="B81" t="e">
        <f>IF('01.06.2016'!#REF!="НД",1,0)</f>
        <v>#REF!</v>
      </c>
      <c r="C81" t="e">
        <f>IF('01.06.2016'!#REF!="СНІДцентр",1,0)</f>
        <v>#REF!</v>
      </c>
      <c r="D81" t="e">
        <f>IF('01.06.2016'!#REF!="ПТБ",1,0)</f>
        <v>#REF!</v>
      </c>
      <c r="E81" t="e">
        <f>OR('01.06.2016'!#REF!="ПМСД",'01.06.2016'!#REF!="поліклініка")</f>
        <v>#REF!</v>
      </c>
      <c r="F81" t="e">
        <f>IF('01.06.2016'!#REF!="Психоневрол.",1,0)</f>
        <v>#REF!</v>
      </c>
      <c r="G81" t="e">
        <f>OR('01.06.2016'!#REF!="Інше",'01.06.2016'!#REF!="ЦРЛ",'01.06.2016'!#REF!="МЛ",'01.06.2016'!#REF!="Інфекційна")</f>
        <v>#REF!</v>
      </c>
      <c r="L81" t="e">
        <f t="shared" si="2"/>
        <v>#REF!</v>
      </c>
      <c r="N81" t="e">
        <f t="shared" si="2"/>
        <v>#REF!</v>
      </c>
    </row>
    <row r="82" spans="2:14" x14ac:dyDescent="0.25">
      <c r="B82" t="e">
        <f>IF('01.06.2016'!#REF!="НД",1,0)</f>
        <v>#REF!</v>
      </c>
      <c r="C82" t="e">
        <f>IF('01.06.2016'!#REF!="СНІДцентр",1,0)</f>
        <v>#REF!</v>
      </c>
      <c r="D82" t="e">
        <f>IF('01.06.2016'!#REF!="ПТБ",1,0)</f>
        <v>#REF!</v>
      </c>
      <c r="E82" t="e">
        <f>OR('01.06.2016'!#REF!="ПМСД",'01.06.2016'!#REF!="поліклініка")</f>
        <v>#REF!</v>
      </c>
      <c r="F82" t="e">
        <f>IF('01.06.2016'!#REF!="Психоневрол.",1,0)</f>
        <v>#REF!</v>
      </c>
      <c r="G82" t="e">
        <f>OR('01.06.2016'!#REF!="Інше",'01.06.2016'!#REF!="ЦРЛ",'01.06.2016'!#REF!="МЛ",'01.06.2016'!#REF!="Інфекційна")</f>
        <v>#REF!</v>
      </c>
      <c r="L82" t="e">
        <f t="shared" si="2"/>
        <v>#REF!</v>
      </c>
      <c r="N82" t="e">
        <f t="shared" si="2"/>
        <v>#REF!</v>
      </c>
    </row>
    <row r="83" spans="2:14" x14ac:dyDescent="0.25">
      <c r="B83" t="e">
        <f>IF('01.06.2016'!#REF!="НД",1,0)</f>
        <v>#REF!</v>
      </c>
      <c r="C83" t="e">
        <f>IF('01.06.2016'!#REF!="СНІДцентр",1,0)</f>
        <v>#REF!</v>
      </c>
      <c r="D83" t="e">
        <f>IF('01.06.2016'!#REF!="ПТБ",1,0)</f>
        <v>#REF!</v>
      </c>
      <c r="E83" t="e">
        <f>OR('01.06.2016'!#REF!="ПМСД",'01.06.2016'!#REF!="поліклініка")</f>
        <v>#REF!</v>
      </c>
      <c r="F83" t="e">
        <f>IF('01.06.2016'!#REF!="Психоневрол.",1,0)</f>
        <v>#REF!</v>
      </c>
      <c r="G83" t="e">
        <f>OR('01.06.2016'!#REF!="Інше",'01.06.2016'!#REF!="ЦРЛ",'01.06.2016'!#REF!="МЛ",'01.06.2016'!#REF!="Інфекційна")</f>
        <v>#REF!</v>
      </c>
      <c r="L83" t="e">
        <f t="shared" si="2"/>
        <v>#REF!</v>
      </c>
      <c r="N83" t="e">
        <f t="shared" si="2"/>
        <v>#REF!</v>
      </c>
    </row>
    <row r="84" spans="2:14" x14ac:dyDescent="0.25">
      <c r="B84" t="e">
        <f>IF('01.06.2016'!#REF!="НД",1,0)</f>
        <v>#REF!</v>
      </c>
      <c r="C84" t="e">
        <f>IF('01.06.2016'!#REF!="СНІДцентр",1,0)</f>
        <v>#REF!</v>
      </c>
      <c r="D84" t="e">
        <f>IF('01.06.2016'!#REF!="ПТБ",1,0)</f>
        <v>#REF!</v>
      </c>
      <c r="E84" t="e">
        <f>OR('01.06.2016'!#REF!="ПМСД",'01.06.2016'!#REF!="поліклініка")</f>
        <v>#REF!</v>
      </c>
      <c r="F84" t="e">
        <f>IF('01.06.2016'!#REF!="Психоневрол.",1,0)</f>
        <v>#REF!</v>
      </c>
      <c r="G84" t="e">
        <f>OR('01.06.2016'!#REF!="Інше",'01.06.2016'!#REF!="ЦРЛ",'01.06.2016'!#REF!="МЛ",'01.06.2016'!#REF!="Інфекційна")</f>
        <v>#REF!</v>
      </c>
      <c r="L84" t="e">
        <f t="shared" si="2"/>
        <v>#REF!</v>
      </c>
      <c r="N84" t="e">
        <f t="shared" si="2"/>
        <v>#REF!</v>
      </c>
    </row>
    <row r="85" spans="2:14" x14ac:dyDescent="0.25">
      <c r="B85" t="e">
        <f>IF('01.06.2016'!#REF!="НД",1,0)</f>
        <v>#REF!</v>
      </c>
      <c r="C85" t="e">
        <f>IF('01.06.2016'!#REF!="СНІДцентр",1,0)</f>
        <v>#REF!</v>
      </c>
      <c r="D85" t="e">
        <f>IF('01.06.2016'!#REF!="ПТБ",1,0)</f>
        <v>#REF!</v>
      </c>
      <c r="E85" t="e">
        <f>OR('01.06.2016'!#REF!="ПМСД",'01.06.2016'!#REF!="поліклініка")</f>
        <v>#REF!</v>
      </c>
      <c r="F85" t="e">
        <f>IF('01.06.2016'!#REF!="Психоневрол.",1,0)</f>
        <v>#REF!</v>
      </c>
      <c r="G85" t="e">
        <f>OR('01.06.2016'!#REF!="Інше",'01.06.2016'!#REF!="ЦРЛ",'01.06.2016'!#REF!="МЛ",'01.06.2016'!#REF!="Інфекційна")</f>
        <v>#REF!</v>
      </c>
      <c r="L85" t="e">
        <f t="shared" si="2"/>
        <v>#REF!</v>
      </c>
      <c r="N85" t="e">
        <f t="shared" si="2"/>
        <v>#REF!</v>
      </c>
    </row>
    <row r="86" spans="2:14" x14ac:dyDescent="0.25">
      <c r="B86" t="e">
        <f>IF('01.06.2016'!#REF!="НД",1,0)</f>
        <v>#REF!</v>
      </c>
      <c r="C86" t="e">
        <f>IF('01.06.2016'!#REF!="СНІДцентр",1,0)</f>
        <v>#REF!</v>
      </c>
      <c r="D86" t="e">
        <f>IF('01.06.2016'!#REF!="ПТБ",1,0)</f>
        <v>#REF!</v>
      </c>
      <c r="E86" t="e">
        <f>OR('01.06.2016'!#REF!="ПМСД",'01.06.2016'!#REF!="поліклініка")</f>
        <v>#REF!</v>
      </c>
      <c r="F86" t="e">
        <f>IF('01.06.2016'!#REF!="Психоневрол.",1,0)</f>
        <v>#REF!</v>
      </c>
      <c r="G86" t="e">
        <f>OR('01.06.2016'!#REF!="Інше",'01.06.2016'!#REF!="ЦРЛ",'01.06.2016'!#REF!="МЛ",'01.06.2016'!#REF!="Інфекційна")</f>
        <v>#REF!</v>
      </c>
      <c r="L86" t="e">
        <f t="shared" si="2"/>
        <v>#REF!</v>
      </c>
      <c r="N86" t="e">
        <f t="shared" si="2"/>
        <v>#REF!</v>
      </c>
    </row>
    <row r="87" spans="2:14" x14ac:dyDescent="0.25">
      <c r="B87" t="e">
        <f>IF('01.06.2016'!#REF!="НД",1,0)</f>
        <v>#REF!</v>
      </c>
      <c r="C87" t="e">
        <f>IF('01.06.2016'!#REF!="СНІДцентр",1,0)</f>
        <v>#REF!</v>
      </c>
      <c r="D87" t="e">
        <f>IF('01.06.2016'!#REF!="ПТБ",1,0)</f>
        <v>#REF!</v>
      </c>
      <c r="E87" t="e">
        <f>OR('01.06.2016'!#REF!="ПМСД",'01.06.2016'!#REF!="поліклініка")</f>
        <v>#REF!</v>
      </c>
      <c r="F87" t="e">
        <f>IF('01.06.2016'!#REF!="Психоневрол.",1,0)</f>
        <v>#REF!</v>
      </c>
      <c r="G87" t="e">
        <f>OR('01.06.2016'!#REF!="Інше",'01.06.2016'!#REF!="ЦРЛ",'01.06.2016'!#REF!="МЛ",'01.06.2016'!#REF!="Інфекційна")</f>
        <v>#REF!</v>
      </c>
      <c r="L87" t="e">
        <f t="shared" si="2"/>
        <v>#REF!</v>
      </c>
      <c r="N87" t="e">
        <f t="shared" si="2"/>
        <v>#REF!</v>
      </c>
    </row>
    <row r="88" spans="2:14" x14ac:dyDescent="0.25">
      <c r="B88" t="e">
        <f>IF('01.06.2016'!#REF!="НД",1,0)</f>
        <v>#REF!</v>
      </c>
      <c r="C88" t="e">
        <f>IF('01.06.2016'!#REF!="СНІДцентр",1,0)</f>
        <v>#REF!</v>
      </c>
      <c r="D88" t="e">
        <f>IF('01.06.2016'!#REF!="ПТБ",1,0)</f>
        <v>#REF!</v>
      </c>
      <c r="E88" t="e">
        <f>OR('01.06.2016'!#REF!="ПМСД",'01.06.2016'!#REF!="поліклініка")</f>
        <v>#REF!</v>
      </c>
      <c r="F88" t="e">
        <f>IF('01.06.2016'!#REF!="Психоневрол.",1,0)</f>
        <v>#REF!</v>
      </c>
      <c r="G88" t="e">
        <f>OR('01.06.2016'!#REF!="Інше",'01.06.2016'!#REF!="ЦРЛ",'01.06.2016'!#REF!="МЛ",'01.06.2016'!#REF!="Інфекційна")</f>
        <v>#REF!</v>
      </c>
      <c r="L88" t="e">
        <f t="shared" si="2"/>
        <v>#REF!</v>
      </c>
      <c r="N88" t="e">
        <f t="shared" si="2"/>
        <v>#REF!</v>
      </c>
    </row>
    <row r="89" spans="2:14" x14ac:dyDescent="0.25">
      <c r="B89" t="e">
        <f>IF('01.06.2016'!#REF!="НД",1,0)</f>
        <v>#REF!</v>
      </c>
      <c r="C89" t="e">
        <f>IF('01.06.2016'!#REF!="СНІДцентр",1,0)</f>
        <v>#REF!</v>
      </c>
      <c r="D89" t="e">
        <f>IF('01.06.2016'!#REF!="ПТБ",1,0)</f>
        <v>#REF!</v>
      </c>
      <c r="E89" t="e">
        <f>OR('01.06.2016'!#REF!="ПМСД",'01.06.2016'!#REF!="поліклініка")</f>
        <v>#REF!</v>
      </c>
      <c r="F89" t="e">
        <f>IF('01.06.2016'!#REF!="Психоневрол.",1,0)</f>
        <v>#REF!</v>
      </c>
      <c r="G89" t="e">
        <f>OR('01.06.2016'!#REF!="Інше",'01.06.2016'!#REF!="ЦРЛ",'01.06.2016'!#REF!="МЛ",'01.06.2016'!#REF!="Інфекційна")</f>
        <v>#REF!</v>
      </c>
      <c r="L89" t="e">
        <f t="shared" si="2"/>
        <v>#REF!</v>
      </c>
      <c r="N89" t="e">
        <f t="shared" si="2"/>
        <v>#REF!</v>
      </c>
    </row>
    <row r="90" spans="2:14" x14ac:dyDescent="0.25">
      <c r="B90" t="e">
        <f>IF('01.06.2016'!#REF!="НД",1,0)</f>
        <v>#REF!</v>
      </c>
      <c r="C90" t="e">
        <f>IF('01.06.2016'!#REF!="СНІДцентр",1,0)</f>
        <v>#REF!</v>
      </c>
      <c r="D90" t="e">
        <f>IF('01.06.2016'!#REF!="ПТБ",1,0)</f>
        <v>#REF!</v>
      </c>
      <c r="E90" t="e">
        <f>OR('01.06.2016'!#REF!="ПМСД",'01.06.2016'!#REF!="поліклініка")</f>
        <v>#REF!</v>
      </c>
      <c r="F90" t="e">
        <f>IF('01.06.2016'!#REF!="Психоневрол.",1,0)</f>
        <v>#REF!</v>
      </c>
      <c r="G90" t="e">
        <f>OR('01.06.2016'!#REF!="Інше",'01.06.2016'!#REF!="ЦРЛ",'01.06.2016'!#REF!="МЛ",'01.06.2016'!#REF!="Інфекційна")</f>
        <v>#REF!</v>
      </c>
      <c r="L90" t="e">
        <f t="shared" si="2"/>
        <v>#REF!</v>
      </c>
      <c r="N90" t="e">
        <f t="shared" si="2"/>
        <v>#REF!</v>
      </c>
    </row>
    <row r="91" spans="2:14" x14ac:dyDescent="0.25">
      <c r="B91" t="e">
        <f>IF('01.06.2016'!#REF!="НД",1,0)</f>
        <v>#REF!</v>
      </c>
      <c r="C91" t="e">
        <f>IF('01.06.2016'!#REF!="СНІДцентр",1,0)</f>
        <v>#REF!</v>
      </c>
      <c r="D91" t="e">
        <f>IF('01.06.2016'!#REF!="ПТБ",1,0)</f>
        <v>#REF!</v>
      </c>
      <c r="E91" t="e">
        <f>OR('01.06.2016'!#REF!="ПМСД",'01.06.2016'!#REF!="поліклініка")</f>
        <v>#REF!</v>
      </c>
      <c r="F91" t="e">
        <f>IF('01.06.2016'!#REF!="Психоневрол.",1,0)</f>
        <v>#REF!</v>
      </c>
      <c r="G91" t="e">
        <f>OR('01.06.2016'!#REF!="Інше",'01.06.2016'!#REF!="ЦРЛ",'01.06.2016'!#REF!="МЛ",'01.06.2016'!#REF!="Інфекційна")</f>
        <v>#REF!</v>
      </c>
      <c r="L91" t="e">
        <f t="shared" si="2"/>
        <v>#REF!</v>
      </c>
      <c r="N91" t="e">
        <f t="shared" si="2"/>
        <v>#REF!</v>
      </c>
    </row>
    <row r="92" spans="2:14" x14ac:dyDescent="0.25">
      <c r="B92" t="e">
        <f>IF('01.06.2016'!#REF!="НД",1,0)</f>
        <v>#REF!</v>
      </c>
      <c r="C92" t="e">
        <f>IF('01.06.2016'!#REF!="СНІДцентр",1,0)</f>
        <v>#REF!</v>
      </c>
      <c r="D92" t="e">
        <f>IF('01.06.2016'!#REF!="ПТБ",1,0)</f>
        <v>#REF!</v>
      </c>
      <c r="E92" t="e">
        <f>OR('01.06.2016'!#REF!="ПМСД",'01.06.2016'!#REF!="поліклініка")</f>
        <v>#REF!</v>
      </c>
      <c r="F92" t="e">
        <f>IF('01.06.2016'!#REF!="Психоневрол.",1,0)</f>
        <v>#REF!</v>
      </c>
      <c r="G92" t="e">
        <f>OR('01.06.2016'!#REF!="Інше",'01.06.2016'!#REF!="ЦРЛ",'01.06.2016'!#REF!="МЛ",'01.06.2016'!#REF!="Інфекційна")</f>
        <v>#REF!</v>
      </c>
      <c r="L92" t="e">
        <f t="shared" si="2"/>
        <v>#REF!</v>
      </c>
      <c r="N92" t="e">
        <f t="shared" si="2"/>
        <v>#REF!</v>
      </c>
    </row>
    <row r="93" spans="2:14" x14ac:dyDescent="0.25">
      <c r="B93" t="e">
        <f>IF('01.06.2016'!#REF!="НД",1,0)</f>
        <v>#REF!</v>
      </c>
      <c r="C93" t="e">
        <f>IF('01.06.2016'!#REF!="СНІДцентр",1,0)</f>
        <v>#REF!</v>
      </c>
      <c r="D93" t="e">
        <f>IF('01.06.2016'!#REF!="ПТБ",1,0)</f>
        <v>#REF!</v>
      </c>
      <c r="E93" t="e">
        <f>OR('01.06.2016'!#REF!="ПМСД",'01.06.2016'!#REF!="поліклініка")</f>
        <v>#REF!</v>
      </c>
      <c r="F93" t="e">
        <f>IF('01.06.2016'!#REF!="Психоневрол.",1,0)</f>
        <v>#REF!</v>
      </c>
      <c r="G93" t="e">
        <f>OR('01.06.2016'!#REF!="Інше",'01.06.2016'!#REF!="ЦРЛ",'01.06.2016'!#REF!="МЛ",'01.06.2016'!#REF!="Інфекційна")</f>
        <v>#REF!</v>
      </c>
      <c r="L93" t="e">
        <f t="shared" si="2"/>
        <v>#REF!</v>
      </c>
      <c r="N93" t="e">
        <f t="shared" si="2"/>
        <v>#REF!</v>
      </c>
    </row>
    <row r="94" spans="2:14" x14ac:dyDescent="0.25">
      <c r="B94" t="e">
        <f>IF('01.06.2016'!#REF!="НД",1,0)</f>
        <v>#REF!</v>
      </c>
      <c r="C94" t="e">
        <f>IF('01.06.2016'!#REF!="СНІДцентр",1,0)</f>
        <v>#REF!</v>
      </c>
      <c r="D94" t="e">
        <f>IF('01.06.2016'!#REF!="ПТБ",1,0)</f>
        <v>#REF!</v>
      </c>
      <c r="E94" t="e">
        <f>OR('01.06.2016'!#REF!="ПМСД",'01.06.2016'!#REF!="поліклініка")</f>
        <v>#REF!</v>
      </c>
      <c r="F94" t="e">
        <f>IF('01.06.2016'!#REF!="Психоневрол.",1,0)</f>
        <v>#REF!</v>
      </c>
      <c r="G94" t="e">
        <f>OR('01.06.2016'!#REF!="Інше",'01.06.2016'!#REF!="ЦРЛ",'01.06.2016'!#REF!="МЛ",'01.06.2016'!#REF!="Інфекційна")</f>
        <v>#REF!</v>
      </c>
      <c r="L94" t="e">
        <f t="shared" si="2"/>
        <v>#REF!</v>
      </c>
      <c r="N94" t="e">
        <f t="shared" si="2"/>
        <v>#REF!</v>
      </c>
    </row>
    <row r="95" spans="2:14" x14ac:dyDescent="0.25">
      <c r="B95" t="e">
        <f>IF('01.06.2016'!#REF!="НД",1,0)</f>
        <v>#REF!</v>
      </c>
      <c r="C95" t="e">
        <f>IF('01.06.2016'!#REF!="СНІДцентр",1,0)</f>
        <v>#REF!</v>
      </c>
      <c r="D95" t="e">
        <f>IF('01.06.2016'!#REF!="ПТБ",1,0)</f>
        <v>#REF!</v>
      </c>
      <c r="E95" t="e">
        <f>OR('01.06.2016'!#REF!="ПМСД",'01.06.2016'!#REF!="поліклініка")</f>
        <v>#REF!</v>
      </c>
      <c r="F95" t="e">
        <f>IF('01.06.2016'!#REF!="Психоневрол.",1,0)</f>
        <v>#REF!</v>
      </c>
      <c r="G95" t="e">
        <f>OR('01.06.2016'!#REF!="Інше",'01.06.2016'!#REF!="ЦРЛ",'01.06.2016'!#REF!="МЛ",'01.06.2016'!#REF!="Інфекційна")</f>
        <v>#REF!</v>
      </c>
      <c r="L95" t="e">
        <f t="shared" si="2"/>
        <v>#REF!</v>
      </c>
      <c r="N95" t="e">
        <f t="shared" si="2"/>
        <v>#REF!</v>
      </c>
    </row>
    <row r="96" spans="2:14" x14ac:dyDescent="0.25">
      <c r="B96" t="e">
        <f>IF('01.06.2016'!#REF!="НД",1,0)</f>
        <v>#REF!</v>
      </c>
      <c r="C96" t="e">
        <f>IF('01.06.2016'!#REF!="СНІДцентр",1,0)</f>
        <v>#REF!</v>
      </c>
      <c r="D96" t="e">
        <f>IF('01.06.2016'!#REF!="ПТБ",1,0)</f>
        <v>#REF!</v>
      </c>
      <c r="E96" t="e">
        <f>OR('01.06.2016'!#REF!="ПМСД",'01.06.2016'!#REF!="поліклініка")</f>
        <v>#REF!</v>
      </c>
      <c r="F96" t="e">
        <f>IF('01.06.2016'!#REF!="Психоневрол.",1,0)</f>
        <v>#REF!</v>
      </c>
      <c r="G96" t="e">
        <f>OR('01.06.2016'!#REF!="Інше",'01.06.2016'!#REF!="ЦРЛ",'01.06.2016'!#REF!="МЛ",'01.06.2016'!#REF!="Інфекційна")</f>
        <v>#REF!</v>
      </c>
      <c r="L96" t="e">
        <f t="shared" si="2"/>
        <v>#REF!</v>
      </c>
      <c r="N96" t="e">
        <f t="shared" si="2"/>
        <v>#REF!</v>
      </c>
    </row>
    <row r="97" spans="2:14" x14ac:dyDescent="0.25">
      <c r="B97" t="e">
        <f>IF('01.06.2016'!#REF!="НД",1,0)</f>
        <v>#REF!</v>
      </c>
      <c r="C97" t="e">
        <f>IF('01.06.2016'!#REF!="СНІДцентр",1,0)</f>
        <v>#REF!</v>
      </c>
      <c r="D97" t="e">
        <f>IF('01.06.2016'!#REF!="ПТБ",1,0)</f>
        <v>#REF!</v>
      </c>
      <c r="E97" t="e">
        <f>OR('01.06.2016'!#REF!="ПМСД",'01.06.2016'!#REF!="поліклініка")</f>
        <v>#REF!</v>
      </c>
      <c r="F97" t="e">
        <f>IF('01.06.2016'!#REF!="Психоневрол.",1,0)</f>
        <v>#REF!</v>
      </c>
      <c r="G97" t="e">
        <f>OR('01.06.2016'!#REF!="Інше",'01.06.2016'!#REF!="ЦРЛ",'01.06.2016'!#REF!="МЛ",'01.06.2016'!#REF!="Інфекційна")</f>
        <v>#REF!</v>
      </c>
      <c r="L97" t="e">
        <f t="shared" si="2"/>
        <v>#REF!</v>
      </c>
      <c r="N97" t="e">
        <f t="shared" si="2"/>
        <v>#REF!</v>
      </c>
    </row>
    <row r="98" spans="2:14" x14ac:dyDescent="0.25">
      <c r="B98" t="e">
        <f>IF('01.06.2016'!#REF!="НД",1,0)</f>
        <v>#REF!</v>
      </c>
      <c r="C98" t="e">
        <f>IF('01.06.2016'!#REF!="СНІДцентр",1,0)</f>
        <v>#REF!</v>
      </c>
      <c r="D98" t="e">
        <f>IF('01.06.2016'!#REF!="ПТБ",1,0)</f>
        <v>#REF!</v>
      </c>
      <c r="E98" t="e">
        <f>OR('01.06.2016'!#REF!="ПМСД",'01.06.2016'!#REF!="поліклініка")</f>
        <v>#REF!</v>
      </c>
      <c r="F98" t="e">
        <f>IF('01.06.2016'!#REF!="Психоневрол.",1,0)</f>
        <v>#REF!</v>
      </c>
      <c r="G98" t="e">
        <f>OR('01.06.2016'!#REF!="Інше",'01.06.2016'!#REF!="ЦРЛ",'01.06.2016'!#REF!="МЛ",'01.06.2016'!#REF!="Інфекційна")</f>
        <v>#REF!</v>
      </c>
      <c r="L98" t="e">
        <f t="shared" si="2"/>
        <v>#REF!</v>
      </c>
      <c r="N98" t="e">
        <f t="shared" si="2"/>
        <v>#REF!</v>
      </c>
    </row>
    <row r="99" spans="2:14" x14ac:dyDescent="0.25">
      <c r="B99" t="e">
        <f>IF('01.06.2016'!#REF!="НД",1,0)</f>
        <v>#REF!</v>
      </c>
      <c r="C99" t="e">
        <f>IF('01.06.2016'!#REF!="СНІДцентр",1,0)</f>
        <v>#REF!</v>
      </c>
      <c r="D99" t="e">
        <f>IF('01.06.2016'!#REF!="ПТБ",1,0)</f>
        <v>#REF!</v>
      </c>
      <c r="E99" t="e">
        <f>OR('01.06.2016'!#REF!="ПМСД",'01.06.2016'!#REF!="поліклініка")</f>
        <v>#REF!</v>
      </c>
      <c r="F99" t="e">
        <f>IF('01.06.2016'!#REF!="Психоневрол.",1,0)</f>
        <v>#REF!</v>
      </c>
      <c r="G99" t="e">
        <f>OR('01.06.2016'!#REF!="Інше",'01.06.2016'!#REF!="ЦРЛ",'01.06.2016'!#REF!="МЛ",'01.06.2016'!#REF!="Інфекційна")</f>
        <v>#REF!</v>
      </c>
      <c r="L99" t="e">
        <f t="shared" si="2"/>
        <v>#REF!</v>
      </c>
      <c r="N99" t="e">
        <f t="shared" si="2"/>
        <v>#REF!</v>
      </c>
    </row>
    <row r="100" spans="2:14" x14ac:dyDescent="0.25">
      <c r="B100" t="e">
        <f>IF('01.06.2016'!#REF!="НД",1,0)</f>
        <v>#REF!</v>
      </c>
      <c r="C100" t="e">
        <f>IF('01.06.2016'!#REF!="СНІДцентр",1,0)</f>
        <v>#REF!</v>
      </c>
      <c r="D100" t="e">
        <f>IF('01.06.2016'!#REF!="ПТБ",1,0)</f>
        <v>#REF!</v>
      </c>
      <c r="E100" t="e">
        <f>OR('01.06.2016'!#REF!="ПМСД",'01.06.2016'!#REF!="поліклініка")</f>
        <v>#REF!</v>
      </c>
      <c r="F100" t="e">
        <f>IF('01.06.2016'!#REF!="Психоневрол.",1,0)</f>
        <v>#REF!</v>
      </c>
      <c r="G100" t="e">
        <f>OR('01.06.2016'!#REF!="Інше",'01.06.2016'!#REF!="ЦРЛ",'01.06.2016'!#REF!="МЛ",'01.06.2016'!#REF!="Інфекційна")</f>
        <v>#REF!</v>
      </c>
      <c r="L100" t="e">
        <f t="shared" si="2"/>
        <v>#REF!</v>
      </c>
      <c r="N100" t="e">
        <f t="shared" si="2"/>
        <v>#REF!</v>
      </c>
    </row>
    <row r="101" spans="2:14" x14ac:dyDescent="0.25">
      <c r="B101" t="e">
        <f>IF('01.06.2016'!#REF!="НД",1,0)</f>
        <v>#REF!</v>
      </c>
      <c r="C101" t="e">
        <f>IF('01.06.2016'!#REF!="СНІДцентр",1,0)</f>
        <v>#REF!</v>
      </c>
      <c r="D101" t="e">
        <f>IF('01.06.2016'!#REF!="ПТБ",1,0)</f>
        <v>#REF!</v>
      </c>
      <c r="E101" t="e">
        <f>OR('01.06.2016'!#REF!="ПМСД",'01.06.2016'!#REF!="поліклініка")</f>
        <v>#REF!</v>
      </c>
      <c r="F101" t="e">
        <f>IF('01.06.2016'!#REF!="Психоневрол.",1,0)</f>
        <v>#REF!</v>
      </c>
      <c r="G101" t="e">
        <f>OR('01.06.2016'!#REF!="Інше",'01.06.2016'!#REF!="ЦРЛ",'01.06.2016'!#REF!="МЛ",'01.06.2016'!#REF!="Інфекційна")</f>
        <v>#REF!</v>
      </c>
      <c r="L101" t="e">
        <f t="shared" si="2"/>
        <v>#REF!</v>
      </c>
      <c r="N101" t="e">
        <f t="shared" si="2"/>
        <v>#REF!</v>
      </c>
    </row>
    <row r="102" spans="2:14" x14ac:dyDescent="0.25">
      <c r="B102" t="e">
        <f>IF('01.06.2016'!#REF!="НД",1,0)</f>
        <v>#REF!</v>
      </c>
      <c r="C102" t="e">
        <f>IF('01.06.2016'!#REF!="СНІДцентр",1,0)</f>
        <v>#REF!</v>
      </c>
      <c r="D102" t="e">
        <f>IF('01.06.2016'!#REF!="ПТБ",1,0)</f>
        <v>#REF!</v>
      </c>
      <c r="E102" t="e">
        <f>OR('01.06.2016'!#REF!="ПМСД",'01.06.2016'!#REF!="поліклініка")</f>
        <v>#REF!</v>
      </c>
      <c r="F102" t="e">
        <f>IF('01.06.2016'!#REF!="Психоневрол.",1,0)</f>
        <v>#REF!</v>
      </c>
      <c r="G102" t="e">
        <f>OR('01.06.2016'!#REF!="Інше",'01.06.2016'!#REF!="ЦРЛ",'01.06.2016'!#REF!="МЛ",'01.06.2016'!#REF!="Інфекційна")</f>
        <v>#REF!</v>
      </c>
      <c r="L102" t="e">
        <f t="shared" si="2"/>
        <v>#REF!</v>
      </c>
      <c r="N102" t="e">
        <f t="shared" si="2"/>
        <v>#REF!</v>
      </c>
    </row>
    <row r="103" spans="2:14" x14ac:dyDescent="0.25">
      <c r="B103" t="e">
        <f>IF('01.06.2016'!#REF!="НД",1,0)</f>
        <v>#REF!</v>
      </c>
      <c r="C103" t="e">
        <f>IF('01.06.2016'!#REF!="СНІДцентр",1,0)</f>
        <v>#REF!</v>
      </c>
      <c r="D103" t="e">
        <f>IF('01.06.2016'!#REF!="ПТБ",1,0)</f>
        <v>#REF!</v>
      </c>
      <c r="E103" t="e">
        <f>OR('01.06.2016'!#REF!="ПМСД",'01.06.2016'!#REF!="поліклініка")</f>
        <v>#REF!</v>
      </c>
      <c r="F103" t="e">
        <f>IF('01.06.2016'!#REF!="Психоневрол.",1,0)</f>
        <v>#REF!</v>
      </c>
      <c r="G103" t="e">
        <f>OR('01.06.2016'!#REF!="Інше",'01.06.2016'!#REF!="ЦРЛ",'01.06.2016'!#REF!="МЛ",'01.06.2016'!#REF!="Інфекційна")</f>
        <v>#REF!</v>
      </c>
      <c r="L103" t="e">
        <f t="shared" si="2"/>
        <v>#REF!</v>
      </c>
      <c r="N103" t="e">
        <f t="shared" si="2"/>
        <v>#REF!</v>
      </c>
    </row>
    <row r="104" spans="2:14" x14ac:dyDescent="0.25">
      <c r="B104" t="e">
        <f>IF('01.06.2016'!#REF!="НД",1,0)</f>
        <v>#REF!</v>
      </c>
      <c r="C104" t="e">
        <f>IF('01.06.2016'!#REF!="СНІДцентр",1,0)</f>
        <v>#REF!</v>
      </c>
      <c r="D104" t="e">
        <f>IF('01.06.2016'!#REF!="ПТБ",1,0)</f>
        <v>#REF!</v>
      </c>
      <c r="E104" t="e">
        <f>OR('01.06.2016'!#REF!="ПМСД",'01.06.2016'!#REF!="поліклініка")</f>
        <v>#REF!</v>
      </c>
      <c r="F104" t="e">
        <f>IF('01.06.2016'!#REF!="Психоневрол.",1,0)</f>
        <v>#REF!</v>
      </c>
      <c r="G104" t="e">
        <f>OR('01.06.2016'!#REF!="Інше",'01.06.2016'!#REF!="ЦРЛ",'01.06.2016'!#REF!="МЛ",'01.06.2016'!#REF!="Інфекційна")</f>
        <v>#REF!</v>
      </c>
      <c r="L104" t="e">
        <f t="shared" si="2"/>
        <v>#REF!</v>
      </c>
      <c r="N104" t="e">
        <f t="shared" si="2"/>
        <v>#REF!</v>
      </c>
    </row>
    <row r="105" spans="2:14" x14ac:dyDescent="0.25">
      <c r="B105" t="e">
        <f>IF('01.06.2016'!#REF!="НД",1,0)</f>
        <v>#REF!</v>
      </c>
      <c r="C105" t="e">
        <f>IF('01.06.2016'!#REF!="СНІДцентр",1,0)</f>
        <v>#REF!</v>
      </c>
      <c r="D105" t="e">
        <f>IF('01.06.2016'!#REF!="ПТБ",1,0)</f>
        <v>#REF!</v>
      </c>
      <c r="E105" t="e">
        <f>OR('01.06.2016'!#REF!="ПМСД",'01.06.2016'!#REF!="поліклініка")</f>
        <v>#REF!</v>
      </c>
      <c r="F105" t="e">
        <f>IF('01.06.2016'!#REF!="Психоневрол.",1,0)</f>
        <v>#REF!</v>
      </c>
      <c r="G105" t="e">
        <f>OR('01.06.2016'!#REF!="Інше",'01.06.2016'!#REF!="ЦРЛ",'01.06.2016'!#REF!="МЛ",'01.06.2016'!#REF!="Інфекційна")</f>
        <v>#REF!</v>
      </c>
      <c r="L105" t="e">
        <f t="shared" si="2"/>
        <v>#REF!</v>
      </c>
      <c r="N105" t="e">
        <f t="shared" si="2"/>
        <v>#REF!</v>
      </c>
    </row>
    <row r="106" spans="2:14" x14ac:dyDescent="0.25">
      <c r="B106" t="e">
        <f>IF('01.06.2016'!#REF!="НД",1,0)</f>
        <v>#REF!</v>
      </c>
      <c r="C106" t="e">
        <f>IF('01.06.2016'!#REF!="СНІДцентр",1,0)</f>
        <v>#REF!</v>
      </c>
      <c r="D106" t="e">
        <f>IF('01.06.2016'!#REF!="ПТБ",1,0)</f>
        <v>#REF!</v>
      </c>
      <c r="E106" t="e">
        <f>OR('01.06.2016'!#REF!="ПМСД",'01.06.2016'!#REF!="поліклініка")</f>
        <v>#REF!</v>
      </c>
      <c r="F106" t="e">
        <f>IF('01.06.2016'!#REF!="Психоневрол.",1,0)</f>
        <v>#REF!</v>
      </c>
      <c r="G106" t="e">
        <f>OR('01.06.2016'!#REF!="Інше",'01.06.2016'!#REF!="ЦРЛ",'01.06.2016'!#REF!="МЛ",'01.06.2016'!#REF!="Інфекційна")</f>
        <v>#REF!</v>
      </c>
      <c r="L106" t="e">
        <f t="shared" si="2"/>
        <v>#REF!</v>
      </c>
      <c r="N106" t="e">
        <f t="shared" si="2"/>
        <v>#REF!</v>
      </c>
    </row>
    <row r="107" spans="2:14" x14ac:dyDescent="0.25">
      <c r="B107" t="e">
        <f>IF('01.06.2016'!#REF!="НД",1,0)</f>
        <v>#REF!</v>
      </c>
      <c r="C107" t="e">
        <f>IF('01.06.2016'!#REF!="СНІДцентр",1,0)</f>
        <v>#REF!</v>
      </c>
      <c r="D107" t="e">
        <f>IF('01.06.2016'!#REF!="ПТБ",1,0)</f>
        <v>#REF!</v>
      </c>
      <c r="E107" t="e">
        <f>OR('01.06.2016'!#REF!="ПМСД",'01.06.2016'!#REF!="поліклініка")</f>
        <v>#REF!</v>
      </c>
      <c r="F107" t="e">
        <f>IF('01.06.2016'!#REF!="Психоневрол.",1,0)</f>
        <v>#REF!</v>
      </c>
      <c r="G107" t="e">
        <f>OR('01.06.2016'!#REF!="Інше",'01.06.2016'!#REF!="ЦРЛ",'01.06.2016'!#REF!="МЛ",'01.06.2016'!#REF!="Інфекційна")</f>
        <v>#REF!</v>
      </c>
      <c r="L107" t="e">
        <f t="shared" si="2"/>
        <v>#REF!</v>
      </c>
      <c r="N107" t="e">
        <f t="shared" si="2"/>
        <v>#REF!</v>
      </c>
    </row>
    <row r="108" spans="2:14" x14ac:dyDescent="0.25">
      <c r="B108" t="e">
        <f>IF('01.06.2016'!#REF!="НД",1,0)</f>
        <v>#REF!</v>
      </c>
      <c r="C108" t="e">
        <f>IF('01.06.2016'!#REF!="СНІДцентр",1,0)</f>
        <v>#REF!</v>
      </c>
      <c r="D108" t="e">
        <f>IF('01.06.2016'!#REF!="ПТБ",1,0)</f>
        <v>#REF!</v>
      </c>
      <c r="E108" t="e">
        <f>OR('01.06.2016'!#REF!="ПМСД",'01.06.2016'!#REF!="поліклініка")</f>
        <v>#REF!</v>
      </c>
      <c r="F108" t="e">
        <f>IF('01.06.2016'!#REF!="Психоневрол.",1,0)</f>
        <v>#REF!</v>
      </c>
      <c r="G108" t="e">
        <f>OR('01.06.2016'!#REF!="Інше",'01.06.2016'!#REF!="ЦРЛ",'01.06.2016'!#REF!="МЛ",'01.06.2016'!#REF!="Інфекційна")</f>
        <v>#REF!</v>
      </c>
      <c r="L108" t="e">
        <f t="shared" si="2"/>
        <v>#REF!</v>
      </c>
      <c r="N108" t="e">
        <f t="shared" si="2"/>
        <v>#REF!</v>
      </c>
    </row>
    <row r="109" spans="2:14" x14ac:dyDescent="0.25">
      <c r="B109" t="e">
        <f>IF('01.06.2016'!#REF!="НД",1,0)</f>
        <v>#REF!</v>
      </c>
      <c r="C109" t="e">
        <f>IF('01.06.2016'!#REF!="СНІДцентр",1,0)</f>
        <v>#REF!</v>
      </c>
      <c r="D109" t="e">
        <f>IF('01.06.2016'!#REF!="ПТБ",1,0)</f>
        <v>#REF!</v>
      </c>
      <c r="E109" t="e">
        <f>OR('01.06.2016'!#REF!="ПМСД",'01.06.2016'!#REF!="поліклініка")</f>
        <v>#REF!</v>
      </c>
      <c r="F109" t="e">
        <f>IF('01.06.2016'!#REF!="Психоневрол.",1,0)</f>
        <v>#REF!</v>
      </c>
      <c r="G109" t="e">
        <f>OR('01.06.2016'!#REF!="Інше",'01.06.2016'!#REF!="ЦРЛ",'01.06.2016'!#REF!="МЛ",'01.06.2016'!#REF!="Інфекційна")</f>
        <v>#REF!</v>
      </c>
      <c r="L109" t="e">
        <f t="shared" si="2"/>
        <v>#REF!</v>
      </c>
      <c r="N109" t="e">
        <f t="shared" si="2"/>
        <v>#REF!</v>
      </c>
    </row>
    <row r="110" spans="2:14" x14ac:dyDescent="0.25">
      <c r="B110" t="e">
        <f>IF('01.06.2016'!#REF!="НД",1,0)</f>
        <v>#REF!</v>
      </c>
      <c r="C110" t="e">
        <f>IF('01.06.2016'!#REF!="СНІДцентр",1,0)</f>
        <v>#REF!</v>
      </c>
      <c r="D110" t="e">
        <f>IF('01.06.2016'!#REF!="ПТБ",1,0)</f>
        <v>#REF!</v>
      </c>
      <c r="E110" t="e">
        <f>OR('01.06.2016'!#REF!="ПМСД",'01.06.2016'!#REF!="поліклініка")</f>
        <v>#REF!</v>
      </c>
      <c r="F110" t="e">
        <f>IF('01.06.2016'!#REF!="Психоневрол.",1,0)</f>
        <v>#REF!</v>
      </c>
      <c r="G110" t="e">
        <f>OR('01.06.2016'!#REF!="Інше",'01.06.2016'!#REF!="ЦРЛ",'01.06.2016'!#REF!="МЛ",'01.06.2016'!#REF!="Інфекційна")</f>
        <v>#REF!</v>
      </c>
      <c r="L110" t="e">
        <f t="shared" si="2"/>
        <v>#REF!</v>
      </c>
      <c r="N110" t="e">
        <f t="shared" si="2"/>
        <v>#REF!</v>
      </c>
    </row>
    <row r="111" spans="2:14" x14ac:dyDescent="0.25">
      <c r="B111" t="e">
        <f>IF('01.06.2016'!#REF!="НД",1,0)</f>
        <v>#REF!</v>
      </c>
      <c r="C111" t="e">
        <f>IF('01.06.2016'!#REF!="СНІДцентр",1,0)</f>
        <v>#REF!</v>
      </c>
      <c r="D111" t="e">
        <f>IF('01.06.2016'!#REF!="ПТБ",1,0)</f>
        <v>#REF!</v>
      </c>
      <c r="E111" t="e">
        <f>OR('01.06.2016'!#REF!="ПМСД",'01.06.2016'!#REF!="поліклініка")</f>
        <v>#REF!</v>
      </c>
      <c r="F111" t="e">
        <f>IF('01.06.2016'!#REF!="Психоневрол.",1,0)</f>
        <v>#REF!</v>
      </c>
      <c r="G111" t="e">
        <f>OR('01.06.2016'!#REF!="Інше",'01.06.2016'!#REF!="ЦРЛ",'01.06.2016'!#REF!="МЛ",'01.06.2016'!#REF!="Інфекційна")</f>
        <v>#REF!</v>
      </c>
      <c r="L111" t="e">
        <f t="shared" si="2"/>
        <v>#REF!</v>
      </c>
      <c r="N111" t="e">
        <f t="shared" si="2"/>
        <v>#REF!</v>
      </c>
    </row>
    <row r="112" spans="2:14" x14ac:dyDescent="0.25">
      <c r="B112" t="e">
        <f>IF('01.06.2016'!#REF!="НД",1,0)</f>
        <v>#REF!</v>
      </c>
      <c r="C112" t="e">
        <f>IF('01.06.2016'!#REF!="СНІДцентр",1,0)</f>
        <v>#REF!</v>
      </c>
      <c r="D112" t="e">
        <f>IF('01.06.2016'!#REF!="ПТБ",1,0)</f>
        <v>#REF!</v>
      </c>
      <c r="E112" t="e">
        <f>OR('01.06.2016'!#REF!="ПМСД",'01.06.2016'!#REF!="поліклініка")</f>
        <v>#REF!</v>
      </c>
      <c r="F112" t="e">
        <f>IF('01.06.2016'!#REF!="Психоневрол.",1,0)</f>
        <v>#REF!</v>
      </c>
      <c r="G112" t="e">
        <f>OR('01.06.2016'!#REF!="Інше",'01.06.2016'!#REF!="ЦРЛ",'01.06.2016'!#REF!="МЛ",'01.06.2016'!#REF!="Інфекційна")</f>
        <v>#REF!</v>
      </c>
      <c r="L112" t="e">
        <f t="shared" si="2"/>
        <v>#REF!</v>
      </c>
      <c r="N112" t="e">
        <f t="shared" si="2"/>
        <v>#REF!</v>
      </c>
    </row>
    <row r="113" spans="2:14" x14ac:dyDescent="0.25">
      <c r="B113" t="e">
        <f>IF('01.06.2016'!#REF!="НД",1,0)</f>
        <v>#REF!</v>
      </c>
      <c r="C113" t="e">
        <f>IF('01.06.2016'!#REF!="СНІДцентр",1,0)</f>
        <v>#REF!</v>
      </c>
      <c r="D113" t="e">
        <f>IF('01.06.2016'!#REF!="ПТБ",1,0)</f>
        <v>#REF!</v>
      </c>
      <c r="E113" t="e">
        <f>OR('01.06.2016'!#REF!="ПМСД",'01.06.2016'!#REF!="поліклініка")</f>
        <v>#REF!</v>
      </c>
      <c r="F113" t="e">
        <f>IF('01.06.2016'!#REF!="Психоневрол.",1,0)</f>
        <v>#REF!</v>
      </c>
      <c r="G113" t="e">
        <f>OR('01.06.2016'!#REF!="Інше",'01.06.2016'!#REF!="ЦРЛ",'01.06.2016'!#REF!="МЛ",'01.06.2016'!#REF!="Інфекційна")</f>
        <v>#REF!</v>
      </c>
      <c r="L113" t="e">
        <f t="shared" si="2"/>
        <v>#REF!</v>
      </c>
      <c r="N113" t="e">
        <f t="shared" si="2"/>
        <v>#REF!</v>
      </c>
    </row>
    <row r="114" spans="2:14" x14ac:dyDescent="0.25">
      <c r="B114" t="e">
        <f>IF('01.06.2016'!#REF!="НД",1,0)</f>
        <v>#REF!</v>
      </c>
      <c r="C114" t="e">
        <f>IF('01.06.2016'!#REF!="СНІДцентр",1,0)</f>
        <v>#REF!</v>
      </c>
      <c r="D114" t="e">
        <f>IF('01.06.2016'!#REF!="ПТБ",1,0)</f>
        <v>#REF!</v>
      </c>
      <c r="E114" t="e">
        <f>OR('01.06.2016'!#REF!="ПМСД",'01.06.2016'!#REF!="поліклініка")</f>
        <v>#REF!</v>
      </c>
      <c r="F114" t="e">
        <f>IF('01.06.2016'!#REF!="Психоневрол.",1,0)</f>
        <v>#REF!</v>
      </c>
      <c r="G114" t="e">
        <f>OR('01.06.2016'!#REF!="Інше",'01.06.2016'!#REF!="ЦРЛ",'01.06.2016'!#REF!="МЛ",'01.06.2016'!#REF!="Інфекційна")</f>
        <v>#REF!</v>
      </c>
      <c r="L114" t="e">
        <f t="shared" si="2"/>
        <v>#REF!</v>
      </c>
      <c r="N114" t="e">
        <f t="shared" si="2"/>
        <v>#REF!</v>
      </c>
    </row>
    <row r="115" spans="2:14" x14ac:dyDescent="0.25">
      <c r="B115" t="e">
        <f>IF('01.06.2016'!#REF!="НД",1,0)</f>
        <v>#REF!</v>
      </c>
      <c r="C115" t="e">
        <f>IF('01.06.2016'!#REF!="СНІДцентр",1,0)</f>
        <v>#REF!</v>
      </c>
      <c r="D115" t="e">
        <f>IF('01.06.2016'!#REF!="ПТБ",1,0)</f>
        <v>#REF!</v>
      </c>
      <c r="E115" t="e">
        <f>OR('01.06.2016'!#REF!="ПМСД",'01.06.2016'!#REF!="поліклініка")</f>
        <v>#REF!</v>
      </c>
      <c r="F115" t="e">
        <f>IF('01.06.2016'!#REF!="Психоневрол.",1,0)</f>
        <v>#REF!</v>
      </c>
      <c r="G115" t="e">
        <f>OR('01.06.2016'!#REF!="Інше",'01.06.2016'!#REF!="ЦРЛ",'01.06.2016'!#REF!="МЛ",'01.06.2016'!#REF!="Інфекційна")</f>
        <v>#REF!</v>
      </c>
      <c r="L115" t="e">
        <f t="shared" si="2"/>
        <v>#REF!</v>
      </c>
      <c r="N115" t="e">
        <f t="shared" si="2"/>
        <v>#REF!</v>
      </c>
    </row>
    <row r="116" spans="2:14" x14ac:dyDescent="0.25">
      <c r="B116" t="e">
        <f>IF('01.06.2016'!#REF!="НД",1,0)</f>
        <v>#REF!</v>
      </c>
      <c r="C116" t="e">
        <f>IF('01.06.2016'!#REF!="СНІДцентр",1,0)</f>
        <v>#REF!</v>
      </c>
      <c r="D116" t="e">
        <f>IF('01.06.2016'!#REF!="ПТБ",1,0)</f>
        <v>#REF!</v>
      </c>
      <c r="E116" t="e">
        <f>OR('01.06.2016'!#REF!="ПМСД",'01.06.2016'!#REF!="поліклініка")</f>
        <v>#REF!</v>
      </c>
      <c r="F116" t="e">
        <f>IF('01.06.2016'!#REF!="Психоневрол.",1,0)</f>
        <v>#REF!</v>
      </c>
      <c r="G116" t="e">
        <f>OR('01.06.2016'!#REF!="Інше",'01.06.2016'!#REF!="ЦРЛ",'01.06.2016'!#REF!="МЛ",'01.06.2016'!#REF!="Інфекційна")</f>
        <v>#REF!</v>
      </c>
      <c r="L116" t="e">
        <f t="shared" si="2"/>
        <v>#REF!</v>
      </c>
      <c r="N116" t="e">
        <f t="shared" si="2"/>
        <v>#REF!</v>
      </c>
    </row>
    <row r="117" spans="2:14" x14ac:dyDescent="0.25">
      <c r="B117" t="e">
        <f>IF('01.06.2016'!#REF!="НД",1,0)</f>
        <v>#REF!</v>
      </c>
      <c r="C117" t="e">
        <f>IF('01.06.2016'!#REF!="СНІДцентр",1,0)</f>
        <v>#REF!</v>
      </c>
      <c r="D117" t="e">
        <f>IF('01.06.2016'!#REF!="ПТБ",1,0)</f>
        <v>#REF!</v>
      </c>
      <c r="E117" t="e">
        <f>OR('01.06.2016'!#REF!="ПМСД",'01.06.2016'!#REF!="поліклініка")</f>
        <v>#REF!</v>
      </c>
      <c r="F117" t="e">
        <f>IF('01.06.2016'!#REF!="Психоневрол.",1,0)</f>
        <v>#REF!</v>
      </c>
      <c r="G117" t="e">
        <f>OR('01.06.2016'!#REF!="Інше",'01.06.2016'!#REF!="ЦРЛ",'01.06.2016'!#REF!="МЛ",'01.06.2016'!#REF!="Інфекційна")</f>
        <v>#REF!</v>
      </c>
      <c r="L117" t="e">
        <f t="shared" si="2"/>
        <v>#REF!</v>
      </c>
      <c r="N117" t="e">
        <f t="shared" si="2"/>
        <v>#REF!</v>
      </c>
    </row>
    <row r="118" spans="2:14" x14ac:dyDescent="0.25">
      <c r="B118" t="e">
        <f>IF('01.06.2016'!#REF!="НД",1,0)</f>
        <v>#REF!</v>
      </c>
      <c r="C118" t="e">
        <f>IF('01.06.2016'!#REF!="СНІДцентр",1,0)</f>
        <v>#REF!</v>
      </c>
      <c r="D118" t="e">
        <f>IF('01.06.2016'!#REF!="ПТБ",1,0)</f>
        <v>#REF!</v>
      </c>
      <c r="E118" t="e">
        <f>OR('01.06.2016'!#REF!="ПМСД",'01.06.2016'!#REF!="поліклініка")</f>
        <v>#REF!</v>
      </c>
      <c r="F118" t="e">
        <f>IF('01.06.2016'!#REF!="Психоневрол.",1,0)</f>
        <v>#REF!</v>
      </c>
      <c r="G118" t="e">
        <f>OR('01.06.2016'!#REF!="Інше",'01.06.2016'!#REF!="ЦРЛ",'01.06.2016'!#REF!="МЛ",'01.06.2016'!#REF!="Інфекційна")</f>
        <v>#REF!</v>
      </c>
      <c r="L118" t="e">
        <f t="shared" si="2"/>
        <v>#REF!</v>
      </c>
      <c r="N118" t="e">
        <f t="shared" si="2"/>
        <v>#REF!</v>
      </c>
    </row>
    <row r="119" spans="2:14" x14ac:dyDescent="0.25">
      <c r="B119" t="e">
        <f>IF('01.06.2016'!#REF!="НД",1,0)</f>
        <v>#REF!</v>
      </c>
      <c r="C119" t="e">
        <f>IF('01.06.2016'!#REF!="СНІДцентр",1,0)</f>
        <v>#REF!</v>
      </c>
      <c r="D119" t="e">
        <f>IF('01.06.2016'!#REF!="ПТБ",1,0)</f>
        <v>#REF!</v>
      </c>
      <c r="E119" t="e">
        <f>OR('01.06.2016'!#REF!="ПМСД",'01.06.2016'!#REF!="поліклініка")</f>
        <v>#REF!</v>
      </c>
      <c r="F119" t="e">
        <f>IF('01.06.2016'!#REF!="Психоневрол.",1,0)</f>
        <v>#REF!</v>
      </c>
      <c r="G119" t="e">
        <f>OR('01.06.2016'!#REF!="Інше",'01.06.2016'!#REF!="ЦРЛ",'01.06.2016'!#REF!="МЛ",'01.06.2016'!#REF!="Інфекційна")</f>
        <v>#REF!</v>
      </c>
      <c r="L119" t="e">
        <f t="shared" si="2"/>
        <v>#REF!</v>
      </c>
      <c r="N119" t="e">
        <f t="shared" si="2"/>
        <v>#REF!</v>
      </c>
    </row>
    <row r="120" spans="2:14" x14ac:dyDescent="0.25">
      <c r="B120" t="e">
        <f>IF('01.06.2016'!#REF!="НД",1,0)</f>
        <v>#REF!</v>
      </c>
      <c r="C120" t="e">
        <f>IF('01.06.2016'!#REF!="СНІДцентр",1,0)</f>
        <v>#REF!</v>
      </c>
      <c r="D120" t="e">
        <f>IF('01.06.2016'!#REF!="ПТБ",1,0)</f>
        <v>#REF!</v>
      </c>
      <c r="E120" t="e">
        <f>OR('01.06.2016'!#REF!="ПМСД",'01.06.2016'!#REF!="поліклініка")</f>
        <v>#REF!</v>
      </c>
      <c r="F120" t="e">
        <f>IF('01.06.2016'!#REF!="Психоневрол.",1,0)</f>
        <v>#REF!</v>
      </c>
      <c r="G120" t="e">
        <f>OR('01.06.2016'!#REF!="Інше",'01.06.2016'!#REF!="ЦРЛ",'01.06.2016'!#REF!="МЛ",'01.06.2016'!#REF!="Інфекційна")</f>
        <v>#REF!</v>
      </c>
      <c r="L120" t="e">
        <f t="shared" si="2"/>
        <v>#REF!</v>
      </c>
      <c r="N120" t="e">
        <f t="shared" si="2"/>
        <v>#REF!</v>
      </c>
    </row>
    <row r="121" spans="2:14" x14ac:dyDescent="0.25">
      <c r="B121" t="e">
        <f>IF('01.06.2016'!#REF!="НД",1,0)</f>
        <v>#REF!</v>
      </c>
      <c r="C121" t="e">
        <f>IF('01.06.2016'!#REF!="СНІДцентр",1,0)</f>
        <v>#REF!</v>
      </c>
      <c r="D121" t="e">
        <f>IF('01.06.2016'!#REF!="ПТБ",1,0)</f>
        <v>#REF!</v>
      </c>
      <c r="E121" t="e">
        <f>OR('01.06.2016'!#REF!="ПМСД",'01.06.2016'!#REF!="поліклініка")</f>
        <v>#REF!</v>
      </c>
      <c r="F121" t="e">
        <f>IF('01.06.2016'!#REF!="Психоневрол.",1,0)</f>
        <v>#REF!</v>
      </c>
      <c r="G121" t="e">
        <f>OR('01.06.2016'!#REF!="Інше",'01.06.2016'!#REF!="ЦРЛ",'01.06.2016'!#REF!="МЛ",'01.06.2016'!#REF!="Інфекційна")</f>
        <v>#REF!</v>
      </c>
      <c r="L121" t="e">
        <f t="shared" si="2"/>
        <v>#REF!</v>
      </c>
      <c r="N121" t="e">
        <f t="shared" si="2"/>
        <v>#REF!</v>
      </c>
    </row>
    <row r="122" spans="2:14" x14ac:dyDescent="0.25">
      <c r="B122" t="e">
        <f>IF('01.06.2016'!#REF!="НД",1,0)</f>
        <v>#REF!</v>
      </c>
      <c r="C122" t="e">
        <f>IF('01.06.2016'!#REF!="СНІДцентр",1,0)</f>
        <v>#REF!</v>
      </c>
      <c r="D122" t="e">
        <f>IF('01.06.2016'!#REF!="ПТБ",1,0)</f>
        <v>#REF!</v>
      </c>
      <c r="E122" t="e">
        <f>OR('01.06.2016'!#REF!="ПМСД",'01.06.2016'!#REF!="поліклініка")</f>
        <v>#REF!</v>
      </c>
      <c r="F122" t="e">
        <f>IF('01.06.2016'!#REF!="Психоневрол.",1,0)</f>
        <v>#REF!</v>
      </c>
      <c r="G122" t="e">
        <f>OR('01.06.2016'!#REF!="Інше",'01.06.2016'!#REF!="ЦРЛ",'01.06.2016'!#REF!="МЛ",'01.06.2016'!#REF!="Інфекційна")</f>
        <v>#REF!</v>
      </c>
      <c r="L122" t="e">
        <f t="shared" si="2"/>
        <v>#REF!</v>
      </c>
      <c r="N122" t="e">
        <f t="shared" si="2"/>
        <v>#REF!</v>
      </c>
    </row>
    <row r="123" spans="2:14" x14ac:dyDescent="0.25">
      <c r="B123" t="e">
        <f>IF('01.06.2016'!#REF!="НД",1,0)</f>
        <v>#REF!</v>
      </c>
      <c r="C123" t="e">
        <f>IF('01.06.2016'!#REF!="СНІДцентр",1,0)</f>
        <v>#REF!</v>
      </c>
      <c r="D123" t="e">
        <f>IF('01.06.2016'!#REF!="ПТБ",1,0)</f>
        <v>#REF!</v>
      </c>
      <c r="E123" t="e">
        <f>OR('01.06.2016'!#REF!="ПМСД",'01.06.2016'!#REF!="поліклініка")</f>
        <v>#REF!</v>
      </c>
      <c r="F123" t="e">
        <f>IF('01.06.2016'!#REF!="Психоневрол.",1,0)</f>
        <v>#REF!</v>
      </c>
      <c r="G123" t="e">
        <f>OR('01.06.2016'!#REF!="Інше",'01.06.2016'!#REF!="ЦРЛ",'01.06.2016'!#REF!="МЛ",'01.06.2016'!#REF!="Інфекційна")</f>
        <v>#REF!</v>
      </c>
      <c r="L123" t="e">
        <f t="shared" si="2"/>
        <v>#REF!</v>
      </c>
      <c r="N123" t="e">
        <f t="shared" si="2"/>
        <v>#REF!</v>
      </c>
    </row>
    <row r="124" spans="2:14" x14ac:dyDescent="0.25">
      <c r="B124" t="e">
        <f>IF('01.06.2016'!#REF!="НД",1,0)</f>
        <v>#REF!</v>
      </c>
      <c r="C124" t="e">
        <f>IF('01.06.2016'!#REF!="СНІДцентр",1,0)</f>
        <v>#REF!</v>
      </c>
      <c r="D124" t="e">
        <f>IF('01.06.2016'!#REF!="ПТБ",1,0)</f>
        <v>#REF!</v>
      </c>
      <c r="E124" t="e">
        <f>OR('01.06.2016'!#REF!="ПМСД",'01.06.2016'!#REF!="поліклініка")</f>
        <v>#REF!</v>
      </c>
      <c r="F124" t="e">
        <f>IF('01.06.2016'!#REF!="Психоневрол.",1,0)</f>
        <v>#REF!</v>
      </c>
      <c r="G124" t="e">
        <f>OR('01.06.2016'!#REF!="Інше",'01.06.2016'!#REF!="ЦРЛ",'01.06.2016'!#REF!="МЛ",'01.06.2016'!#REF!="Інфекційна")</f>
        <v>#REF!</v>
      </c>
      <c r="L124" t="e">
        <f t="shared" si="2"/>
        <v>#REF!</v>
      </c>
      <c r="N124" t="e">
        <f t="shared" si="2"/>
        <v>#REF!</v>
      </c>
    </row>
    <row r="125" spans="2:14" x14ac:dyDescent="0.25">
      <c r="B125" t="e">
        <f>IF('01.06.2016'!#REF!="НД",1,0)</f>
        <v>#REF!</v>
      </c>
      <c r="C125" t="e">
        <f>IF('01.06.2016'!#REF!="СНІДцентр",1,0)</f>
        <v>#REF!</v>
      </c>
      <c r="D125" t="e">
        <f>IF('01.06.2016'!#REF!="ПТБ",1,0)</f>
        <v>#REF!</v>
      </c>
      <c r="E125" t="e">
        <f>OR('01.06.2016'!#REF!="ПМСД",'01.06.2016'!#REF!="поліклініка")</f>
        <v>#REF!</v>
      </c>
      <c r="F125" t="e">
        <f>IF('01.06.2016'!#REF!="Психоневрол.",1,0)</f>
        <v>#REF!</v>
      </c>
      <c r="G125" t="e">
        <f>OR('01.06.2016'!#REF!="Інше",'01.06.2016'!#REF!="ЦРЛ",'01.06.2016'!#REF!="МЛ",'01.06.2016'!#REF!="Інфекційна")</f>
        <v>#REF!</v>
      </c>
      <c r="L125" t="e">
        <f t="shared" si="2"/>
        <v>#REF!</v>
      </c>
      <c r="N125" t="e">
        <f t="shared" si="2"/>
        <v>#REF!</v>
      </c>
    </row>
    <row r="126" spans="2:14" x14ac:dyDescent="0.25">
      <c r="B126" t="e">
        <f>IF('01.06.2016'!#REF!="НД",1,0)</f>
        <v>#REF!</v>
      </c>
      <c r="C126" t="e">
        <f>IF('01.06.2016'!#REF!="СНІДцентр",1,0)</f>
        <v>#REF!</v>
      </c>
      <c r="D126" t="e">
        <f>IF('01.06.2016'!#REF!="ПТБ",1,0)</f>
        <v>#REF!</v>
      </c>
      <c r="E126" t="e">
        <f>OR('01.06.2016'!#REF!="ПМСД",'01.06.2016'!#REF!="поліклініка")</f>
        <v>#REF!</v>
      </c>
      <c r="F126" t="e">
        <f>IF('01.06.2016'!#REF!="Психоневрол.",1,0)</f>
        <v>#REF!</v>
      </c>
      <c r="G126" t="e">
        <f>OR('01.06.2016'!#REF!="Інше",'01.06.2016'!#REF!="ЦРЛ",'01.06.2016'!#REF!="МЛ",'01.06.2016'!#REF!="Інфекційна")</f>
        <v>#REF!</v>
      </c>
      <c r="L126" t="e">
        <f t="shared" si="2"/>
        <v>#REF!</v>
      </c>
      <c r="N126" t="e">
        <f t="shared" si="2"/>
        <v>#REF!</v>
      </c>
    </row>
    <row r="127" spans="2:14" x14ac:dyDescent="0.25">
      <c r="B127" t="e">
        <f>IF('01.06.2016'!#REF!="НД",1,0)</f>
        <v>#REF!</v>
      </c>
      <c r="C127" t="e">
        <f>IF('01.06.2016'!#REF!="СНІДцентр",1,0)</f>
        <v>#REF!</v>
      </c>
      <c r="D127" t="e">
        <f>IF('01.06.2016'!#REF!="ПТБ",1,0)</f>
        <v>#REF!</v>
      </c>
      <c r="E127" t="e">
        <f>OR('01.06.2016'!#REF!="ПМСД",'01.06.2016'!#REF!="поліклініка")</f>
        <v>#REF!</v>
      </c>
      <c r="F127" t="e">
        <f>IF('01.06.2016'!#REF!="Психоневрол.",1,0)</f>
        <v>#REF!</v>
      </c>
      <c r="G127" t="e">
        <f>OR('01.06.2016'!#REF!="Інше",'01.06.2016'!#REF!="ЦРЛ",'01.06.2016'!#REF!="МЛ",'01.06.2016'!#REF!="Інфекційна")</f>
        <v>#REF!</v>
      </c>
      <c r="L127" t="e">
        <f t="shared" si="2"/>
        <v>#REF!</v>
      </c>
      <c r="N127" t="e">
        <f t="shared" si="2"/>
        <v>#REF!</v>
      </c>
    </row>
    <row r="128" spans="2:14" x14ac:dyDescent="0.25">
      <c r="B128" t="e">
        <f>IF('01.06.2016'!#REF!="НД",1,0)</f>
        <v>#REF!</v>
      </c>
      <c r="C128" t="e">
        <f>IF('01.06.2016'!#REF!="СНІДцентр",1,0)</f>
        <v>#REF!</v>
      </c>
      <c r="D128" t="e">
        <f>IF('01.06.2016'!#REF!="ПТБ",1,0)</f>
        <v>#REF!</v>
      </c>
      <c r="E128" t="e">
        <f>OR('01.06.2016'!#REF!="ПМСД",'01.06.2016'!#REF!="поліклініка")</f>
        <v>#REF!</v>
      </c>
      <c r="F128" t="e">
        <f>IF('01.06.2016'!#REF!="Психоневрол.",1,0)</f>
        <v>#REF!</v>
      </c>
      <c r="G128" t="e">
        <f>OR('01.06.2016'!#REF!="Інше",'01.06.2016'!#REF!="ЦРЛ",'01.06.2016'!#REF!="МЛ",'01.06.2016'!#REF!="Інфекційна")</f>
        <v>#REF!</v>
      </c>
      <c r="L128" t="e">
        <f t="shared" si="2"/>
        <v>#REF!</v>
      </c>
      <c r="N128" t="e">
        <f t="shared" si="2"/>
        <v>#REF!</v>
      </c>
    </row>
    <row r="129" spans="2:14" x14ac:dyDescent="0.25">
      <c r="B129" t="e">
        <f>IF('01.06.2016'!#REF!="НД",1,0)</f>
        <v>#REF!</v>
      </c>
      <c r="C129" t="e">
        <f>IF('01.06.2016'!#REF!="СНІДцентр",1,0)</f>
        <v>#REF!</v>
      </c>
      <c r="D129" t="e">
        <f>IF('01.06.2016'!#REF!="ПТБ",1,0)</f>
        <v>#REF!</v>
      </c>
      <c r="E129" t="e">
        <f>OR('01.06.2016'!#REF!="ПМСД",'01.06.2016'!#REF!="поліклініка")</f>
        <v>#REF!</v>
      </c>
      <c r="F129" t="e">
        <f>IF('01.06.2016'!#REF!="Психоневрол.",1,0)</f>
        <v>#REF!</v>
      </c>
      <c r="G129" t="e">
        <f>OR('01.06.2016'!#REF!="Інше",'01.06.2016'!#REF!="ЦРЛ",'01.06.2016'!#REF!="МЛ",'01.06.2016'!#REF!="Інфекційна")</f>
        <v>#REF!</v>
      </c>
      <c r="L129" t="e">
        <f t="shared" si="2"/>
        <v>#REF!</v>
      </c>
      <c r="N129" t="e">
        <f t="shared" si="2"/>
        <v>#REF!</v>
      </c>
    </row>
    <row r="130" spans="2:14" x14ac:dyDescent="0.25">
      <c r="B130" t="e">
        <f>IF('01.06.2016'!#REF!="НД",1,0)</f>
        <v>#REF!</v>
      </c>
      <c r="C130" t="e">
        <f>IF('01.06.2016'!#REF!="СНІДцентр",1,0)</f>
        <v>#REF!</v>
      </c>
      <c r="D130" t="e">
        <f>IF('01.06.2016'!#REF!="ПТБ",1,0)</f>
        <v>#REF!</v>
      </c>
      <c r="E130" t="e">
        <f>OR('01.06.2016'!#REF!="ПМСД",'01.06.2016'!#REF!="поліклініка")</f>
        <v>#REF!</v>
      </c>
      <c r="F130" t="e">
        <f>IF('01.06.2016'!#REF!="Психоневрол.",1,0)</f>
        <v>#REF!</v>
      </c>
      <c r="G130" t="e">
        <f>OR('01.06.2016'!#REF!="Інше",'01.06.2016'!#REF!="ЦРЛ",'01.06.2016'!#REF!="МЛ",'01.06.2016'!#REF!="Інфекційна")</f>
        <v>#REF!</v>
      </c>
      <c r="L130" t="e">
        <f t="shared" si="2"/>
        <v>#REF!</v>
      </c>
      <c r="N130" t="e">
        <f t="shared" si="2"/>
        <v>#REF!</v>
      </c>
    </row>
    <row r="131" spans="2:14" x14ac:dyDescent="0.25">
      <c r="B131" t="e">
        <f>IF('01.06.2016'!#REF!="НД",1,0)</f>
        <v>#REF!</v>
      </c>
      <c r="C131" t="e">
        <f>IF('01.06.2016'!#REF!="СНІДцентр",1,0)</f>
        <v>#REF!</v>
      </c>
      <c r="D131" t="e">
        <f>IF('01.06.2016'!#REF!="ПТБ",1,0)</f>
        <v>#REF!</v>
      </c>
      <c r="E131" t="e">
        <f>OR('01.06.2016'!#REF!="ПМСД",'01.06.2016'!#REF!="поліклініка")</f>
        <v>#REF!</v>
      </c>
      <c r="F131" t="e">
        <f>IF('01.06.2016'!#REF!="Психоневрол.",1,0)</f>
        <v>#REF!</v>
      </c>
      <c r="G131" t="e">
        <f>OR('01.06.2016'!#REF!="Інше",'01.06.2016'!#REF!="ЦРЛ",'01.06.2016'!#REF!="МЛ",'01.06.2016'!#REF!="Інфекційна")</f>
        <v>#REF!</v>
      </c>
      <c r="L131" t="e">
        <f t="shared" si="2"/>
        <v>#REF!</v>
      </c>
      <c r="N131" t="e">
        <f t="shared" si="2"/>
        <v>#REF!</v>
      </c>
    </row>
    <row r="132" spans="2:14" x14ac:dyDescent="0.25">
      <c r="B132" t="e">
        <f>IF('01.06.2016'!#REF!="НД",1,0)</f>
        <v>#REF!</v>
      </c>
      <c r="C132" t="e">
        <f>IF('01.06.2016'!#REF!="СНІДцентр",1,0)</f>
        <v>#REF!</v>
      </c>
      <c r="D132" t="e">
        <f>IF('01.06.2016'!#REF!="ПТБ",1,0)</f>
        <v>#REF!</v>
      </c>
      <c r="E132" t="e">
        <f>OR('01.06.2016'!#REF!="ПМСД",'01.06.2016'!#REF!="поліклініка")</f>
        <v>#REF!</v>
      </c>
      <c r="F132" t="e">
        <f>IF('01.06.2016'!#REF!="Психоневрол.",1,0)</f>
        <v>#REF!</v>
      </c>
      <c r="G132" t="e">
        <f>OR('01.06.2016'!#REF!="Інше",'01.06.2016'!#REF!="ЦРЛ",'01.06.2016'!#REF!="МЛ",'01.06.2016'!#REF!="Інфекційна")</f>
        <v>#REF!</v>
      </c>
      <c r="L132" t="e">
        <f t="shared" si="2"/>
        <v>#REF!</v>
      </c>
      <c r="N132" t="e">
        <f t="shared" si="2"/>
        <v>#REF!</v>
      </c>
    </row>
    <row r="133" spans="2:14" x14ac:dyDescent="0.25">
      <c r="B133" t="e">
        <f>IF('01.06.2016'!#REF!="НД",1,0)</f>
        <v>#REF!</v>
      </c>
      <c r="C133" t="e">
        <f>IF('01.06.2016'!#REF!="СНІДцентр",1,0)</f>
        <v>#REF!</v>
      </c>
      <c r="D133" t="e">
        <f>IF('01.06.2016'!#REF!="ПТБ",1,0)</f>
        <v>#REF!</v>
      </c>
      <c r="E133" t="e">
        <f>OR('01.06.2016'!#REF!="ПМСД",'01.06.2016'!#REF!="поліклініка")</f>
        <v>#REF!</v>
      </c>
      <c r="F133" t="e">
        <f>IF('01.06.2016'!#REF!="Психоневрол.",1,0)</f>
        <v>#REF!</v>
      </c>
      <c r="G133" t="e">
        <f>OR('01.06.2016'!#REF!="Інше",'01.06.2016'!#REF!="ЦРЛ",'01.06.2016'!#REF!="МЛ",'01.06.2016'!#REF!="Інфекційна")</f>
        <v>#REF!</v>
      </c>
      <c r="L133" t="e">
        <f t="shared" si="2"/>
        <v>#REF!</v>
      </c>
      <c r="N133" t="e">
        <f t="shared" si="2"/>
        <v>#REF!</v>
      </c>
    </row>
    <row r="134" spans="2:14" x14ac:dyDescent="0.25">
      <c r="B134" t="e">
        <f>IF('01.06.2016'!#REF!="НД",1,0)</f>
        <v>#REF!</v>
      </c>
      <c r="C134" t="e">
        <f>IF('01.06.2016'!#REF!="СНІДцентр",1,0)</f>
        <v>#REF!</v>
      </c>
      <c r="D134" t="e">
        <f>IF('01.06.2016'!#REF!="ПТБ",1,0)</f>
        <v>#REF!</v>
      </c>
      <c r="E134" t="e">
        <f>OR('01.06.2016'!#REF!="ПМСД",'01.06.2016'!#REF!="поліклініка")</f>
        <v>#REF!</v>
      </c>
      <c r="F134" t="e">
        <f>IF('01.06.2016'!#REF!="Психоневрол.",1,0)</f>
        <v>#REF!</v>
      </c>
      <c r="G134" t="e">
        <f>OR('01.06.2016'!#REF!="Інше",'01.06.2016'!#REF!="ЦРЛ",'01.06.2016'!#REF!="МЛ",'01.06.2016'!#REF!="Інфекційна")</f>
        <v>#REF!</v>
      </c>
      <c r="L134" t="e">
        <f t="shared" si="2"/>
        <v>#REF!</v>
      </c>
      <c r="N134" t="e">
        <f t="shared" si="2"/>
        <v>#REF!</v>
      </c>
    </row>
    <row r="135" spans="2:14" x14ac:dyDescent="0.25">
      <c r="B135" t="e">
        <f>IF('01.06.2016'!#REF!="НД",1,0)</f>
        <v>#REF!</v>
      </c>
      <c r="C135" t="e">
        <f>IF('01.06.2016'!#REF!="СНІДцентр",1,0)</f>
        <v>#REF!</v>
      </c>
      <c r="D135" t="e">
        <f>IF('01.06.2016'!#REF!="ПТБ",1,0)</f>
        <v>#REF!</v>
      </c>
      <c r="E135" t="e">
        <f>OR('01.06.2016'!#REF!="ПМСД",'01.06.2016'!#REF!="поліклініка")</f>
        <v>#REF!</v>
      </c>
      <c r="F135" t="e">
        <f>IF('01.06.2016'!#REF!="Психоневрол.",1,0)</f>
        <v>#REF!</v>
      </c>
      <c r="G135" t="e">
        <f>OR('01.06.2016'!#REF!="Інше",'01.06.2016'!#REF!="ЦРЛ",'01.06.2016'!#REF!="МЛ",'01.06.2016'!#REF!="Інфекційна")</f>
        <v>#REF!</v>
      </c>
      <c r="L135" t="e">
        <f t="shared" ref="L135:N198" si="3">N(E135)</f>
        <v>#REF!</v>
      </c>
      <c r="N135" t="e">
        <f t="shared" si="3"/>
        <v>#REF!</v>
      </c>
    </row>
    <row r="136" spans="2:14" x14ac:dyDescent="0.25">
      <c r="B136" t="e">
        <f>IF('01.06.2016'!#REF!="НД",1,0)</f>
        <v>#REF!</v>
      </c>
      <c r="C136" t="e">
        <f>IF('01.06.2016'!#REF!="СНІДцентр",1,0)</f>
        <v>#REF!</v>
      </c>
      <c r="D136" t="e">
        <f>IF('01.06.2016'!#REF!="ПТБ",1,0)</f>
        <v>#REF!</v>
      </c>
      <c r="E136" t="e">
        <f>OR('01.06.2016'!#REF!="ПМСД",'01.06.2016'!#REF!="поліклініка")</f>
        <v>#REF!</v>
      </c>
      <c r="F136" t="e">
        <f>IF('01.06.2016'!#REF!="Психоневрол.",1,0)</f>
        <v>#REF!</v>
      </c>
      <c r="G136" t="e">
        <f>OR('01.06.2016'!#REF!="Інше",'01.06.2016'!#REF!="ЦРЛ",'01.06.2016'!#REF!="МЛ",'01.06.2016'!#REF!="Інфекційна")</f>
        <v>#REF!</v>
      </c>
      <c r="L136" t="e">
        <f t="shared" si="3"/>
        <v>#REF!</v>
      </c>
      <c r="N136" t="e">
        <f t="shared" si="3"/>
        <v>#REF!</v>
      </c>
    </row>
    <row r="137" spans="2:14" x14ac:dyDescent="0.25">
      <c r="B137" t="e">
        <f>IF('01.06.2016'!#REF!="НД",1,0)</f>
        <v>#REF!</v>
      </c>
      <c r="C137" t="e">
        <f>IF('01.06.2016'!#REF!="СНІДцентр",1,0)</f>
        <v>#REF!</v>
      </c>
      <c r="D137" t="e">
        <f>IF('01.06.2016'!#REF!="ПТБ",1,0)</f>
        <v>#REF!</v>
      </c>
      <c r="E137" t="e">
        <f>OR('01.06.2016'!#REF!="ПМСД",'01.06.2016'!#REF!="поліклініка")</f>
        <v>#REF!</v>
      </c>
      <c r="F137" t="e">
        <f>IF('01.06.2016'!#REF!="Психоневрол.",1,0)</f>
        <v>#REF!</v>
      </c>
      <c r="G137" t="e">
        <f>OR('01.06.2016'!#REF!="Інше",'01.06.2016'!#REF!="ЦРЛ",'01.06.2016'!#REF!="МЛ",'01.06.2016'!#REF!="Інфекційна")</f>
        <v>#REF!</v>
      </c>
      <c r="L137" t="e">
        <f t="shared" si="3"/>
        <v>#REF!</v>
      </c>
      <c r="N137" t="e">
        <f t="shared" si="3"/>
        <v>#REF!</v>
      </c>
    </row>
    <row r="138" spans="2:14" x14ac:dyDescent="0.25">
      <c r="B138" t="e">
        <f>IF('01.06.2016'!#REF!="НД",1,0)</f>
        <v>#REF!</v>
      </c>
      <c r="C138" t="e">
        <f>IF('01.06.2016'!#REF!="СНІДцентр",1,0)</f>
        <v>#REF!</v>
      </c>
      <c r="D138" t="e">
        <f>IF('01.06.2016'!#REF!="ПТБ",1,0)</f>
        <v>#REF!</v>
      </c>
      <c r="E138" t="e">
        <f>OR('01.06.2016'!#REF!="ПМСД",'01.06.2016'!#REF!="поліклініка")</f>
        <v>#REF!</v>
      </c>
      <c r="F138" t="e">
        <f>IF('01.06.2016'!#REF!="Психоневрол.",1,0)</f>
        <v>#REF!</v>
      </c>
      <c r="G138" t="e">
        <f>OR('01.06.2016'!#REF!="Інше",'01.06.2016'!#REF!="ЦРЛ",'01.06.2016'!#REF!="МЛ",'01.06.2016'!#REF!="Інфекційна")</f>
        <v>#REF!</v>
      </c>
      <c r="L138" t="e">
        <f t="shared" si="3"/>
        <v>#REF!</v>
      </c>
      <c r="N138" t="e">
        <f t="shared" si="3"/>
        <v>#REF!</v>
      </c>
    </row>
    <row r="139" spans="2:14" x14ac:dyDescent="0.25">
      <c r="B139" t="e">
        <f>IF('01.06.2016'!#REF!="НД",1,0)</f>
        <v>#REF!</v>
      </c>
      <c r="C139" t="e">
        <f>IF('01.06.2016'!#REF!="СНІДцентр",1,0)</f>
        <v>#REF!</v>
      </c>
      <c r="D139" t="e">
        <f>IF('01.06.2016'!#REF!="ПТБ",1,0)</f>
        <v>#REF!</v>
      </c>
      <c r="E139" t="e">
        <f>OR('01.06.2016'!#REF!="ПМСД",'01.06.2016'!#REF!="поліклініка")</f>
        <v>#REF!</v>
      </c>
      <c r="F139" t="e">
        <f>IF('01.06.2016'!#REF!="Психоневрол.",1,0)</f>
        <v>#REF!</v>
      </c>
      <c r="G139" t="e">
        <f>OR('01.06.2016'!#REF!="Інше",'01.06.2016'!#REF!="ЦРЛ",'01.06.2016'!#REF!="МЛ",'01.06.2016'!#REF!="Інфекційна")</f>
        <v>#REF!</v>
      </c>
      <c r="L139" t="e">
        <f t="shared" si="3"/>
        <v>#REF!</v>
      </c>
      <c r="N139" t="e">
        <f t="shared" si="3"/>
        <v>#REF!</v>
      </c>
    </row>
    <row r="140" spans="2:14" x14ac:dyDescent="0.25">
      <c r="B140" t="e">
        <f>IF('01.06.2016'!#REF!="НД",1,0)</f>
        <v>#REF!</v>
      </c>
      <c r="C140" t="e">
        <f>IF('01.06.2016'!#REF!="СНІДцентр",1,0)</f>
        <v>#REF!</v>
      </c>
      <c r="D140" t="e">
        <f>IF('01.06.2016'!#REF!="ПТБ",1,0)</f>
        <v>#REF!</v>
      </c>
      <c r="E140" t="e">
        <f>OR('01.06.2016'!#REF!="ПМСД",'01.06.2016'!#REF!="поліклініка")</f>
        <v>#REF!</v>
      </c>
      <c r="F140" t="e">
        <f>IF('01.06.2016'!#REF!="Психоневрол.",1,0)</f>
        <v>#REF!</v>
      </c>
      <c r="G140" t="e">
        <f>OR('01.06.2016'!#REF!="Інше",'01.06.2016'!#REF!="ЦРЛ",'01.06.2016'!#REF!="МЛ",'01.06.2016'!#REF!="Інфекційна")</f>
        <v>#REF!</v>
      </c>
      <c r="L140" t="e">
        <f t="shared" si="3"/>
        <v>#REF!</v>
      </c>
      <c r="N140" t="e">
        <f t="shared" si="3"/>
        <v>#REF!</v>
      </c>
    </row>
    <row r="141" spans="2:14" x14ac:dyDescent="0.25">
      <c r="B141" t="e">
        <f>IF('01.06.2016'!#REF!="НД",1,0)</f>
        <v>#REF!</v>
      </c>
      <c r="C141" t="e">
        <f>IF('01.06.2016'!#REF!="СНІДцентр",1,0)</f>
        <v>#REF!</v>
      </c>
      <c r="D141" t="e">
        <f>IF('01.06.2016'!#REF!="ПТБ",1,0)</f>
        <v>#REF!</v>
      </c>
      <c r="E141" t="e">
        <f>OR('01.06.2016'!#REF!="ПМСД",'01.06.2016'!#REF!="поліклініка")</f>
        <v>#REF!</v>
      </c>
      <c r="F141" t="e">
        <f>IF('01.06.2016'!#REF!="Психоневрол.",1,0)</f>
        <v>#REF!</v>
      </c>
      <c r="G141" t="e">
        <f>OR('01.06.2016'!#REF!="Інше",'01.06.2016'!#REF!="ЦРЛ",'01.06.2016'!#REF!="МЛ",'01.06.2016'!#REF!="Інфекційна")</f>
        <v>#REF!</v>
      </c>
      <c r="L141" t="e">
        <f t="shared" si="3"/>
        <v>#REF!</v>
      </c>
      <c r="N141" t="e">
        <f t="shared" si="3"/>
        <v>#REF!</v>
      </c>
    </row>
    <row r="142" spans="2:14" x14ac:dyDescent="0.25">
      <c r="B142" t="e">
        <f>IF('01.06.2016'!#REF!="НД",1,0)</f>
        <v>#REF!</v>
      </c>
      <c r="C142" t="e">
        <f>IF('01.06.2016'!#REF!="СНІДцентр",1,0)</f>
        <v>#REF!</v>
      </c>
      <c r="D142" t="e">
        <f>IF('01.06.2016'!#REF!="ПТБ",1,0)</f>
        <v>#REF!</v>
      </c>
      <c r="E142" t="e">
        <f>OR('01.06.2016'!#REF!="ПМСД",'01.06.2016'!#REF!="поліклініка")</f>
        <v>#REF!</v>
      </c>
      <c r="F142" t="e">
        <f>IF('01.06.2016'!#REF!="Психоневрол.",1,0)</f>
        <v>#REF!</v>
      </c>
      <c r="G142" t="e">
        <f>OR('01.06.2016'!#REF!="Інше",'01.06.2016'!#REF!="ЦРЛ",'01.06.2016'!#REF!="МЛ",'01.06.2016'!#REF!="Інфекційна")</f>
        <v>#REF!</v>
      </c>
      <c r="L142" t="e">
        <f t="shared" si="3"/>
        <v>#REF!</v>
      </c>
      <c r="N142" t="e">
        <f t="shared" si="3"/>
        <v>#REF!</v>
      </c>
    </row>
    <row r="143" spans="2:14" x14ac:dyDescent="0.25">
      <c r="B143" t="e">
        <f>IF('01.06.2016'!#REF!="НД",1,0)</f>
        <v>#REF!</v>
      </c>
      <c r="C143" t="e">
        <f>IF('01.06.2016'!#REF!="СНІДцентр",1,0)</f>
        <v>#REF!</v>
      </c>
      <c r="D143" t="e">
        <f>IF('01.06.2016'!#REF!="ПТБ",1,0)</f>
        <v>#REF!</v>
      </c>
      <c r="E143" t="e">
        <f>OR('01.06.2016'!#REF!="ПМСД",'01.06.2016'!#REF!="поліклініка")</f>
        <v>#REF!</v>
      </c>
      <c r="F143" t="e">
        <f>IF('01.06.2016'!#REF!="Психоневрол.",1,0)</f>
        <v>#REF!</v>
      </c>
      <c r="G143" t="e">
        <f>OR('01.06.2016'!#REF!="Інше",'01.06.2016'!#REF!="ЦРЛ",'01.06.2016'!#REF!="МЛ",'01.06.2016'!#REF!="Інфекційна")</f>
        <v>#REF!</v>
      </c>
      <c r="L143" t="e">
        <f t="shared" si="3"/>
        <v>#REF!</v>
      </c>
      <c r="N143" t="e">
        <f t="shared" si="3"/>
        <v>#REF!</v>
      </c>
    </row>
    <row r="144" spans="2:14" x14ac:dyDescent="0.25">
      <c r="B144" t="e">
        <f>IF('01.06.2016'!#REF!="НД",1,0)</f>
        <v>#REF!</v>
      </c>
      <c r="C144" t="e">
        <f>IF('01.06.2016'!#REF!="СНІДцентр",1,0)</f>
        <v>#REF!</v>
      </c>
      <c r="D144" t="e">
        <f>IF('01.06.2016'!#REF!="ПТБ",1,0)</f>
        <v>#REF!</v>
      </c>
      <c r="E144" t="e">
        <f>OR('01.06.2016'!#REF!="ПМСД",'01.06.2016'!#REF!="поліклініка")</f>
        <v>#REF!</v>
      </c>
      <c r="F144" t="e">
        <f>IF('01.06.2016'!#REF!="Психоневрол.",1,0)</f>
        <v>#REF!</v>
      </c>
      <c r="G144" t="e">
        <f>OR('01.06.2016'!#REF!="Інше",'01.06.2016'!#REF!="ЦРЛ",'01.06.2016'!#REF!="МЛ",'01.06.2016'!#REF!="Інфекційна")</f>
        <v>#REF!</v>
      </c>
      <c r="L144" t="e">
        <f t="shared" si="3"/>
        <v>#REF!</v>
      </c>
      <c r="N144" t="e">
        <f t="shared" si="3"/>
        <v>#REF!</v>
      </c>
    </row>
    <row r="145" spans="2:14" x14ac:dyDescent="0.25">
      <c r="B145" t="e">
        <f>IF('01.06.2016'!#REF!="НД",1,0)</f>
        <v>#REF!</v>
      </c>
      <c r="C145" t="e">
        <f>IF('01.06.2016'!#REF!="СНІДцентр",1,0)</f>
        <v>#REF!</v>
      </c>
      <c r="D145" t="e">
        <f>IF('01.06.2016'!#REF!="ПТБ",1,0)</f>
        <v>#REF!</v>
      </c>
      <c r="E145" t="e">
        <f>OR('01.06.2016'!#REF!="ПМСД",'01.06.2016'!#REF!="поліклініка")</f>
        <v>#REF!</v>
      </c>
      <c r="F145" t="e">
        <f>IF('01.06.2016'!#REF!="Психоневрол.",1,0)</f>
        <v>#REF!</v>
      </c>
      <c r="G145" t="e">
        <f>OR('01.06.2016'!#REF!="Інше",'01.06.2016'!#REF!="ЦРЛ",'01.06.2016'!#REF!="МЛ",'01.06.2016'!#REF!="Інфекційна")</f>
        <v>#REF!</v>
      </c>
      <c r="L145" t="e">
        <f t="shared" si="3"/>
        <v>#REF!</v>
      </c>
      <c r="N145" t="e">
        <f t="shared" si="3"/>
        <v>#REF!</v>
      </c>
    </row>
    <row r="146" spans="2:14" x14ac:dyDescent="0.25">
      <c r="B146" t="e">
        <f>IF('01.06.2016'!#REF!="НД",1,0)</f>
        <v>#REF!</v>
      </c>
      <c r="C146" t="e">
        <f>IF('01.06.2016'!#REF!="СНІДцентр",1,0)</f>
        <v>#REF!</v>
      </c>
      <c r="D146" t="e">
        <f>IF('01.06.2016'!#REF!="ПТБ",1,0)</f>
        <v>#REF!</v>
      </c>
      <c r="E146" t="e">
        <f>OR('01.06.2016'!#REF!="ПМСД",'01.06.2016'!#REF!="поліклініка")</f>
        <v>#REF!</v>
      </c>
      <c r="F146" t="e">
        <f>IF('01.06.2016'!#REF!="Психоневрол.",1,0)</f>
        <v>#REF!</v>
      </c>
      <c r="G146" t="e">
        <f>OR('01.06.2016'!#REF!="Інше",'01.06.2016'!#REF!="ЦРЛ",'01.06.2016'!#REF!="МЛ",'01.06.2016'!#REF!="Інфекційна")</f>
        <v>#REF!</v>
      </c>
      <c r="L146" t="e">
        <f t="shared" si="3"/>
        <v>#REF!</v>
      </c>
      <c r="N146" t="e">
        <f t="shared" si="3"/>
        <v>#REF!</v>
      </c>
    </row>
    <row r="147" spans="2:14" x14ac:dyDescent="0.25">
      <c r="B147" t="e">
        <f>IF('01.06.2016'!#REF!="НД",1,0)</f>
        <v>#REF!</v>
      </c>
      <c r="C147" t="e">
        <f>IF('01.06.2016'!#REF!="СНІДцентр",1,0)</f>
        <v>#REF!</v>
      </c>
      <c r="D147" t="e">
        <f>IF('01.06.2016'!#REF!="ПТБ",1,0)</f>
        <v>#REF!</v>
      </c>
      <c r="E147" t="e">
        <f>OR('01.06.2016'!#REF!="ПМСД",'01.06.2016'!#REF!="поліклініка")</f>
        <v>#REF!</v>
      </c>
      <c r="F147" t="e">
        <f>IF('01.06.2016'!#REF!="Психоневрол.",1,0)</f>
        <v>#REF!</v>
      </c>
      <c r="G147" t="e">
        <f>OR('01.06.2016'!#REF!="Інше",'01.06.2016'!#REF!="ЦРЛ",'01.06.2016'!#REF!="МЛ",'01.06.2016'!#REF!="Інфекційна")</f>
        <v>#REF!</v>
      </c>
      <c r="L147" t="e">
        <f t="shared" si="3"/>
        <v>#REF!</v>
      </c>
      <c r="N147" t="e">
        <f t="shared" si="3"/>
        <v>#REF!</v>
      </c>
    </row>
    <row r="148" spans="2:14" x14ac:dyDescent="0.25">
      <c r="B148" t="e">
        <f>IF('01.06.2016'!#REF!="НД",1,0)</f>
        <v>#REF!</v>
      </c>
      <c r="C148" t="e">
        <f>IF('01.06.2016'!#REF!="СНІДцентр",1,0)</f>
        <v>#REF!</v>
      </c>
      <c r="D148" t="e">
        <f>IF('01.06.2016'!#REF!="ПТБ",1,0)</f>
        <v>#REF!</v>
      </c>
      <c r="E148" t="e">
        <f>OR('01.06.2016'!#REF!="ПМСД",'01.06.2016'!#REF!="поліклініка")</f>
        <v>#REF!</v>
      </c>
      <c r="F148" t="e">
        <f>IF('01.06.2016'!#REF!="Психоневрол.",1,0)</f>
        <v>#REF!</v>
      </c>
      <c r="G148" t="e">
        <f>OR('01.06.2016'!#REF!="Інше",'01.06.2016'!#REF!="ЦРЛ",'01.06.2016'!#REF!="МЛ",'01.06.2016'!#REF!="Інфекційна")</f>
        <v>#REF!</v>
      </c>
      <c r="L148" t="e">
        <f t="shared" si="3"/>
        <v>#REF!</v>
      </c>
      <c r="N148" t="e">
        <f t="shared" si="3"/>
        <v>#REF!</v>
      </c>
    </row>
    <row r="149" spans="2:14" x14ac:dyDescent="0.25">
      <c r="B149" t="e">
        <f>IF('01.06.2016'!#REF!="НД",1,0)</f>
        <v>#REF!</v>
      </c>
      <c r="C149" t="e">
        <f>IF('01.06.2016'!#REF!="СНІДцентр",1,0)</f>
        <v>#REF!</v>
      </c>
      <c r="D149" t="e">
        <f>IF('01.06.2016'!#REF!="ПТБ",1,0)</f>
        <v>#REF!</v>
      </c>
      <c r="E149" t="e">
        <f>OR('01.06.2016'!#REF!="ПМСД",'01.06.2016'!#REF!="поліклініка")</f>
        <v>#REF!</v>
      </c>
      <c r="F149" t="e">
        <f>IF('01.06.2016'!#REF!="Психоневрол.",1,0)</f>
        <v>#REF!</v>
      </c>
      <c r="G149" t="e">
        <f>OR('01.06.2016'!#REF!="Інше",'01.06.2016'!#REF!="ЦРЛ",'01.06.2016'!#REF!="МЛ",'01.06.2016'!#REF!="Інфекційна")</f>
        <v>#REF!</v>
      </c>
      <c r="L149" t="e">
        <f t="shared" si="3"/>
        <v>#REF!</v>
      </c>
      <c r="N149" t="e">
        <f t="shared" si="3"/>
        <v>#REF!</v>
      </c>
    </row>
    <row r="150" spans="2:14" x14ac:dyDescent="0.25">
      <c r="B150" t="e">
        <f>IF('01.06.2016'!#REF!="НД",1,0)</f>
        <v>#REF!</v>
      </c>
      <c r="C150" t="e">
        <f>IF('01.06.2016'!#REF!="СНІДцентр",1,0)</f>
        <v>#REF!</v>
      </c>
      <c r="D150" t="e">
        <f>IF('01.06.2016'!#REF!="ПТБ",1,0)</f>
        <v>#REF!</v>
      </c>
      <c r="E150" t="e">
        <f>OR('01.06.2016'!#REF!="ПМСД",'01.06.2016'!#REF!="поліклініка")</f>
        <v>#REF!</v>
      </c>
      <c r="F150" t="e">
        <f>IF('01.06.2016'!#REF!="Психоневрол.",1,0)</f>
        <v>#REF!</v>
      </c>
      <c r="G150" t="e">
        <f>OR('01.06.2016'!#REF!="Інше",'01.06.2016'!#REF!="ЦРЛ",'01.06.2016'!#REF!="МЛ",'01.06.2016'!#REF!="Інфекційна")</f>
        <v>#REF!</v>
      </c>
      <c r="L150" t="e">
        <f t="shared" si="3"/>
        <v>#REF!</v>
      </c>
      <c r="N150" t="e">
        <f t="shared" si="3"/>
        <v>#REF!</v>
      </c>
    </row>
    <row r="151" spans="2:14" x14ac:dyDescent="0.25">
      <c r="B151" t="e">
        <f>IF('01.06.2016'!#REF!="НД",1,0)</f>
        <v>#REF!</v>
      </c>
      <c r="C151" t="e">
        <f>IF('01.06.2016'!#REF!="СНІДцентр",1,0)</f>
        <v>#REF!</v>
      </c>
      <c r="D151" t="e">
        <f>IF('01.06.2016'!#REF!="ПТБ",1,0)</f>
        <v>#REF!</v>
      </c>
      <c r="E151" t="e">
        <f>OR('01.06.2016'!#REF!="ПМСД",'01.06.2016'!#REF!="поліклініка")</f>
        <v>#REF!</v>
      </c>
      <c r="F151" t="e">
        <f>IF('01.06.2016'!#REF!="Психоневрол.",1,0)</f>
        <v>#REF!</v>
      </c>
      <c r="G151" t="e">
        <f>OR('01.06.2016'!#REF!="Інше",'01.06.2016'!#REF!="ЦРЛ",'01.06.2016'!#REF!="МЛ",'01.06.2016'!#REF!="Інфекційна")</f>
        <v>#REF!</v>
      </c>
      <c r="L151" t="e">
        <f t="shared" si="3"/>
        <v>#REF!</v>
      </c>
      <c r="N151" t="e">
        <f t="shared" si="3"/>
        <v>#REF!</v>
      </c>
    </row>
    <row r="152" spans="2:14" x14ac:dyDescent="0.25">
      <c r="B152" t="e">
        <f>IF('01.06.2016'!#REF!="НД",1,0)</f>
        <v>#REF!</v>
      </c>
      <c r="C152" t="e">
        <f>IF('01.06.2016'!#REF!="СНІДцентр",1,0)</f>
        <v>#REF!</v>
      </c>
      <c r="D152" t="e">
        <f>IF('01.06.2016'!#REF!="ПТБ",1,0)</f>
        <v>#REF!</v>
      </c>
      <c r="E152" t="e">
        <f>OR('01.06.2016'!#REF!="ПМСД",'01.06.2016'!#REF!="поліклініка")</f>
        <v>#REF!</v>
      </c>
      <c r="F152" t="e">
        <f>IF('01.06.2016'!#REF!="Психоневрол.",1,0)</f>
        <v>#REF!</v>
      </c>
      <c r="G152" t="e">
        <f>OR('01.06.2016'!#REF!="Інше",'01.06.2016'!#REF!="ЦРЛ",'01.06.2016'!#REF!="МЛ",'01.06.2016'!#REF!="Інфекційна")</f>
        <v>#REF!</v>
      </c>
      <c r="L152" t="e">
        <f t="shared" si="3"/>
        <v>#REF!</v>
      </c>
      <c r="N152" t="e">
        <f t="shared" si="3"/>
        <v>#REF!</v>
      </c>
    </row>
    <row r="153" spans="2:14" x14ac:dyDescent="0.25">
      <c r="B153" t="e">
        <f>IF('01.06.2016'!#REF!="НД",1,0)</f>
        <v>#REF!</v>
      </c>
      <c r="C153" t="e">
        <f>IF('01.06.2016'!#REF!="СНІДцентр",1,0)</f>
        <v>#REF!</v>
      </c>
      <c r="D153" t="e">
        <f>IF('01.06.2016'!#REF!="ПТБ",1,0)</f>
        <v>#REF!</v>
      </c>
      <c r="E153" t="e">
        <f>OR('01.06.2016'!#REF!="ПМСД",'01.06.2016'!#REF!="поліклініка")</f>
        <v>#REF!</v>
      </c>
      <c r="F153" t="e">
        <f>IF('01.06.2016'!#REF!="Психоневрол.",1,0)</f>
        <v>#REF!</v>
      </c>
      <c r="G153" t="e">
        <f>OR('01.06.2016'!#REF!="Інше",'01.06.2016'!#REF!="ЦРЛ",'01.06.2016'!#REF!="МЛ",'01.06.2016'!#REF!="Інфекційна")</f>
        <v>#REF!</v>
      </c>
      <c r="L153" t="e">
        <f t="shared" si="3"/>
        <v>#REF!</v>
      </c>
      <c r="N153" t="e">
        <f t="shared" si="3"/>
        <v>#REF!</v>
      </c>
    </row>
    <row r="154" spans="2:14" x14ac:dyDescent="0.25">
      <c r="B154" t="e">
        <f>IF('01.06.2016'!#REF!="НД",1,0)</f>
        <v>#REF!</v>
      </c>
      <c r="C154" t="e">
        <f>IF('01.06.2016'!#REF!="СНІДцентр",1,0)</f>
        <v>#REF!</v>
      </c>
      <c r="D154" t="e">
        <f>IF('01.06.2016'!#REF!="ПТБ",1,0)</f>
        <v>#REF!</v>
      </c>
      <c r="E154" t="e">
        <f>OR('01.06.2016'!#REF!="ПМСД",'01.06.2016'!#REF!="поліклініка")</f>
        <v>#REF!</v>
      </c>
      <c r="F154" t="e">
        <f>IF('01.06.2016'!#REF!="Психоневрол.",1,0)</f>
        <v>#REF!</v>
      </c>
      <c r="G154" t="e">
        <f>OR('01.06.2016'!#REF!="Інше",'01.06.2016'!#REF!="ЦРЛ",'01.06.2016'!#REF!="МЛ",'01.06.2016'!#REF!="Інфекційна")</f>
        <v>#REF!</v>
      </c>
      <c r="L154" t="e">
        <f t="shared" si="3"/>
        <v>#REF!</v>
      </c>
      <c r="N154" t="e">
        <f t="shared" si="3"/>
        <v>#REF!</v>
      </c>
    </row>
    <row r="155" spans="2:14" x14ac:dyDescent="0.25">
      <c r="B155" t="e">
        <f>IF('01.06.2016'!#REF!="НД",1,0)</f>
        <v>#REF!</v>
      </c>
      <c r="C155" t="e">
        <f>IF('01.06.2016'!#REF!="СНІДцентр",1,0)</f>
        <v>#REF!</v>
      </c>
      <c r="D155" t="e">
        <f>IF('01.06.2016'!#REF!="ПТБ",1,0)</f>
        <v>#REF!</v>
      </c>
      <c r="E155" t="e">
        <f>OR('01.06.2016'!#REF!="ПМСД",'01.06.2016'!#REF!="поліклініка")</f>
        <v>#REF!</v>
      </c>
      <c r="F155" t="e">
        <f>IF('01.06.2016'!#REF!="Психоневрол.",1,0)</f>
        <v>#REF!</v>
      </c>
      <c r="G155" t="e">
        <f>OR('01.06.2016'!#REF!="Інше",'01.06.2016'!#REF!="ЦРЛ",'01.06.2016'!#REF!="МЛ",'01.06.2016'!#REF!="Інфекційна")</f>
        <v>#REF!</v>
      </c>
      <c r="L155" t="e">
        <f t="shared" si="3"/>
        <v>#REF!</v>
      </c>
      <c r="N155" t="e">
        <f t="shared" si="3"/>
        <v>#REF!</v>
      </c>
    </row>
    <row r="156" spans="2:14" x14ac:dyDescent="0.25">
      <c r="B156" t="e">
        <f>IF('01.06.2016'!#REF!="НД",1,0)</f>
        <v>#REF!</v>
      </c>
      <c r="C156" t="e">
        <f>IF('01.06.2016'!#REF!="СНІДцентр",1,0)</f>
        <v>#REF!</v>
      </c>
      <c r="D156" t="e">
        <f>IF('01.06.2016'!#REF!="ПТБ",1,0)</f>
        <v>#REF!</v>
      </c>
      <c r="E156" t="e">
        <f>OR('01.06.2016'!#REF!="ПМСД",'01.06.2016'!#REF!="поліклініка")</f>
        <v>#REF!</v>
      </c>
      <c r="F156" t="e">
        <f>IF('01.06.2016'!#REF!="Психоневрол.",1,0)</f>
        <v>#REF!</v>
      </c>
      <c r="G156" t="e">
        <f>OR('01.06.2016'!#REF!="Інше",'01.06.2016'!#REF!="ЦРЛ",'01.06.2016'!#REF!="МЛ",'01.06.2016'!#REF!="Інфекційна")</f>
        <v>#REF!</v>
      </c>
      <c r="L156" t="e">
        <f t="shared" si="3"/>
        <v>#REF!</v>
      </c>
      <c r="N156" t="e">
        <f t="shared" si="3"/>
        <v>#REF!</v>
      </c>
    </row>
    <row r="157" spans="2:14" x14ac:dyDescent="0.25">
      <c r="B157" t="e">
        <f>IF('01.06.2016'!#REF!="НД",1,0)</f>
        <v>#REF!</v>
      </c>
      <c r="C157" t="e">
        <f>IF('01.06.2016'!#REF!="СНІДцентр",1,0)</f>
        <v>#REF!</v>
      </c>
      <c r="D157" t="e">
        <f>IF('01.06.2016'!#REF!="ПТБ",1,0)</f>
        <v>#REF!</v>
      </c>
      <c r="E157" t="e">
        <f>OR('01.06.2016'!#REF!="ПМСД",'01.06.2016'!#REF!="поліклініка")</f>
        <v>#REF!</v>
      </c>
      <c r="F157" t="e">
        <f>IF('01.06.2016'!#REF!="Психоневрол.",1,0)</f>
        <v>#REF!</v>
      </c>
      <c r="G157" t="e">
        <f>OR('01.06.2016'!#REF!="Інше",'01.06.2016'!#REF!="ЦРЛ",'01.06.2016'!#REF!="МЛ",'01.06.2016'!#REF!="Інфекційна")</f>
        <v>#REF!</v>
      </c>
      <c r="L157" t="e">
        <f t="shared" si="3"/>
        <v>#REF!</v>
      </c>
      <c r="N157" t="e">
        <f t="shared" si="3"/>
        <v>#REF!</v>
      </c>
    </row>
    <row r="158" spans="2:14" x14ac:dyDescent="0.25">
      <c r="B158" t="e">
        <f>IF('01.06.2016'!#REF!="НД",1,0)</f>
        <v>#REF!</v>
      </c>
      <c r="C158" t="e">
        <f>IF('01.06.2016'!#REF!="СНІДцентр",1,0)</f>
        <v>#REF!</v>
      </c>
      <c r="D158" t="e">
        <f>IF('01.06.2016'!#REF!="ПТБ",1,0)</f>
        <v>#REF!</v>
      </c>
      <c r="E158" t="e">
        <f>OR('01.06.2016'!#REF!="ПМСД",'01.06.2016'!#REF!="поліклініка")</f>
        <v>#REF!</v>
      </c>
      <c r="F158" t="e">
        <f>IF('01.06.2016'!#REF!="Психоневрол.",1,0)</f>
        <v>#REF!</v>
      </c>
      <c r="G158" t="e">
        <f>OR('01.06.2016'!#REF!="Інше",'01.06.2016'!#REF!="ЦРЛ",'01.06.2016'!#REF!="МЛ",'01.06.2016'!#REF!="Інфекційна")</f>
        <v>#REF!</v>
      </c>
      <c r="L158" t="e">
        <f t="shared" si="3"/>
        <v>#REF!</v>
      </c>
      <c r="N158" t="e">
        <f t="shared" si="3"/>
        <v>#REF!</v>
      </c>
    </row>
    <row r="159" spans="2:14" x14ac:dyDescent="0.25">
      <c r="B159" t="e">
        <f>IF('01.06.2016'!#REF!="НД",1,0)</f>
        <v>#REF!</v>
      </c>
      <c r="C159" t="e">
        <f>IF('01.06.2016'!#REF!="СНІДцентр",1,0)</f>
        <v>#REF!</v>
      </c>
      <c r="D159" t="e">
        <f>IF('01.06.2016'!#REF!="ПТБ",1,0)</f>
        <v>#REF!</v>
      </c>
      <c r="E159" t="e">
        <f>OR('01.06.2016'!#REF!="ПМСД",'01.06.2016'!#REF!="поліклініка")</f>
        <v>#REF!</v>
      </c>
      <c r="F159" t="e">
        <f>IF('01.06.2016'!#REF!="Психоневрол.",1,0)</f>
        <v>#REF!</v>
      </c>
      <c r="G159" t="e">
        <f>OR('01.06.2016'!#REF!="Інше",'01.06.2016'!#REF!="ЦРЛ",'01.06.2016'!#REF!="МЛ",'01.06.2016'!#REF!="Інфекційна")</f>
        <v>#REF!</v>
      </c>
      <c r="L159" t="e">
        <f t="shared" si="3"/>
        <v>#REF!</v>
      </c>
      <c r="N159" t="e">
        <f t="shared" si="3"/>
        <v>#REF!</v>
      </c>
    </row>
    <row r="160" spans="2:14" x14ac:dyDescent="0.25">
      <c r="B160" t="e">
        <f>IF('01.06.2016'!#REF!="НД",1,0)</f>
        <v>#REF!</v>
      </c>
      <c r="C160" t="e">
        <f>IF('01.06.2016'!#REF!="СНІДцентр",1,0)</f>
        <v>#REF!</v>
      </c>
      <c r="D160" t="e">
        <f>IF('01.06.2016'!#REF!="ПТБ",1,0)</f>
        <v>#REF!</v>
      </c>
      <c r="E160" t="e">
        <f>OR('01.06.2016'!#REF!="ПМСД",'01.06.2016'!#REF!="поліклініка")</f>
        <v>#REF!</v>
      </c>
      <c r="F160" t="e">
        <f>IF('01.06.2016'!#REF!="Психоневрол.",1,0)</f>
        <v>#REF!</v>
      </c>
      <c r="G160" t="e">
        <f>OR('01.06.2016'!#REF!="Інше",'01.06.2016'!#REF!="ЦРЛ",'01.06.2016'!#REF!="МЛ",'01.06.2016'!#REF!="Інфекційна")</f>
        <v>#REF!</v>
      </c>
      <c r="L160" t="e">
        <f t="shared" si="3"/>
        <v>#REF!</v>
      </c>
      <c r="N160" t="e">
        <f t="shared" si="3"/>
        <v>#REF!</v>
      </c>
    </row>
    <row r="161" spans="2:14" x14ac:dyDescent="0.25">
      <c r="B161" t="e">
        <f>IF('01.06.2016'!#REF!="НД",1,0)</f>
        <v>#REF!</v>
      </c>
      <c r="C161" t="e">
        <f>IF('01.06.2016'!#REF!="СНІДцентр",1,0)</f>
        <v>#REF!</v>
      </c>
      <c r="D161" t="e">
        <f>IF('01.06.2016'!#REF!="ПТБ",1,0)</f>
        <v>#REF!</v>
      </c>
      <c r="E161" t="e">
        <f>OR('01.06.2016'!#REF!="ПМСД",'01.06.2016'!#REF!="поліклініка")</f>
        <v>#REF!</v>
      </c>
      <c r="F161" t="e">
        <f>IF('01.06.2016'!#REF!="Психоневрол.",1,0)</f>
        <v>#REF!</v>
      </c>
      <c r="G161" t="e">
        <f>OR('01.06.2016'!#REF!="Інше",'01.06.2016'!#REF!="ЦРЛ",'01.06.2016'!#REF!="МЛ",'01.06.2016'!#REF!="Інфекційна")</f>
        <v>#REF!</v>
      </c>
      <c r="L161" t="e">
        <f t="shared" si="3"/>
        <v>#REF!</v>
      </c>
      <c r="N161" t="e">
        <f t="shared" si="3"/>
        <v>#REF!</v>
      </c>
    </row>
    <row r="162" spans="2:14" x14ac:dyDescent="0.25">
      <c r="B162" t="e">
        <f>IF('01.06.2016'!#REF!="НД",1,0)</f>
        <v>#REF!</v>
      </c>
      <c r="C162" t="e">
        <f>IF('01.06.2016'!#REF!="СНІДцентр",1,0)</f>
        <v>#REF!</v>
      </c>
      <c r="D162" t="e">
        <f>IF('01.06.2016'!#REF!="ПТБ",1,0)</f>
        <v>#REF!</v>
      </c>
      <c r="E162" t="e">
        <f>OR('01.06.2016'!#REF!="ПМСД",'01.06.2016'!#REF!="поліклініка")</f>
        <v>#REF!</v>
      </c>
      <c r="F162" t="e">
        <f>IF('01.06.2016'!#REF!="Психоневрол.",1,0)</f>
        <v>#REF!</v>
      </c>
      <c r="G162" t="e">
        <f>OR('01.06.2016'!#REF!="Інше",'01.06.2016'!#REF!="ЦРЛ",'01.06.2016'!#REF!="МЛ",'01.06.2016'!#REF!="Інфекційна")</f>
        <v>#REF!</v>
      </c>
      <c r="L162" t="e">
        <f t="shared" si="3"/>
        <v>#REF!</v>
      </c>
      <c r="N162" t="e">
        <f t="shared" si="3"/>
        <v>#REF!</v>
      </c>
    </row>
    <row r="163" spans="2:14" x14ac:dyDescent="0.25">
      <c r="B163" t="e">
        <f>IF('01.06.2016'!#REF!="НД",1,0)</f>
        <v>#REF!</v>
      </c>
      <c r="C163" t="e">
        <f>IF('01.06.2016'!#REF!="СНІДцентр",1,0)</f>
        <v>#REF!</v>
      </c>
      <c r="D163" t="e">
        <f>IF('01.06.2016'!#REF!="ПТБ",1,0)</f>
        <v>#REF!</v>
      </c>
      <c r="E163" t="e">
        <f>OR('01.06.2016'!#REF!="ПМСД",'01.06.2016'!#REF!="поліклініка")</f>
        <v>#REF!</v>
      </c>
      <c r="F163" t="e">
        <f>IF('01.06.2016'!#REF!="Психоневрол.",1,0)</f>
        <v>#REF!</v>
      </c>
      <c r="G163" t="e">
        <f>OR('01.06.2016'!#REF!="Інше",'01.06.2016'!#REF!="ЦРЛ",'01.06.2016'!#REF!="МЛ",'01.06.2016'!#REF!="Інфекційна")</f>
        <v>#REF!</v>
      </c>
      <c r="L163" t="e">
        <f t="shared" si="3"/>
        <v>#REF!</v>
      </c>
      <c r="N163" t="e">
        <f t="shared" si="3"/>
        <v>#REF!</v>
      </c>
    </row>
    <row r="164" spans="2:14" x14ac:dyDescent="0.25">
      <c r="B164" t="e">
        <f>IF('01.06.2016'!#REF!="НД",1,0)</f>
        <v>#REF!</v>
      </c>
      <c r="C164" t="e">
        <f>IF('01.06.2016'!#REF!="СНІДцентр",1,0)</f>
        <v>#REF!</v>
      </c>
      <c r="D164" t="e">
        <f>IF('01.06.2016'!#REF!="ПТБ",1,0)</f>
        <v>#REF!</v>
      </c>
      <c r="E164" t="e">
        <f>OR('01.06.2016'!#REF!="ПМСД",'01.06.2016'!#REF!="поліклініка")</f>
        <v>#REF!</v>
      </c>
      <c r="F164" t="e">
        <f>IF('01.06.2016'!#REF!="Психоневрол.",1,0)</f>
        <v>#REF!</v>
      </c>
      <c r="G164" t="e">
        <f>OR('01.06.2016'!#REF!="Інше",'01.06.2016'!#REF!="ЦРЛ",'01.06.2016'!#REF!="МЛ",'01.06.2016'!#REF!="Інфекційна")</f>
        <v>#REF!</v>
      </c>
      <c r="L164" t="e">
        <f t="shared" si="3"/>
        <v>#REF!</v>
      </c>
      <c r="N164" t="e">
        <f t="shared" si="3"/>
        <v>#REF!</v>
      </c>
    </row>
    <row r="165" spans="2:14" x14ac:dyDescent="0.25">
      <c r="B165" t="e">
        <f>IF('01.06.2016'!#REF!="НД",1,0)</f>
        <v>#REF!</v>
      </c>
      <c r="C165" t="e">
        <f>IF('01.06.2016'!#REF!="СНІДцентр",1,0)</f>
        <v>#REF!</v>
      </c>
      <c r="D165" t="e">
        <f>IF('01.06.2016'!#REF!="ПТБ",1,0)</f>
        <v>#REF!</v>
      </c>
      <c r="E165" t="e">
        <f>OR('01.06.2016'!#REF!="ПМСД",'01.06.2016'!#REF!="поліклініка")</f>
        <v>#REF!</v>
      </c>
      <c r="F165" t="e">
        <f>IF('01.06.2016'!#REF!="Психоневрол.",1,0)</f>
        <v>#REF!</v>
      </c>
      <c r="G165" t="e">
        <f>OR('01.06.2016'!#REF!="Інше",'01.06.2016'!#REF!="ЦРЛ",'01.06.2016'!#REF!="МЛ",'01.06.2016'!#REF!="Інфекційна")</f>
        <v>#REF!</v>
      </c>
      <c r="L165" t="e">
        <f t="shared" si="3"/>
        <v>#REF!</v>
      </c>
      <c r="N165" t="e">
        <f t="shared" si="3"/>
        <v>#REF!</v>
      </c>
    </row>
    <row r="166" spans="2:14" x14ac:dyDescent="0.25">
      <c r="B166" t="e">
        <f>IF('01.06.2016'!#REF!="НД",1,0)</f>
        <v>#REF!</v>
      </c>
      <c r="C166" t="e">
        <f>IF('01.06.2016'!#REF!="СНІДцентр",1,0)</f>
        <v>#REF!</v>
      </c>
      <c r="D166" t="e">
        <f>IF('01.06.2016'!#REF!="ПТБ",1,0)</f>
        <v>#REF!</v>
      </c>
      <c r="E166" t="e">
        <f>OR('01.06.2016'!#REF!="ПМСД",'01.06.2016'!#REF!="поліклініка")</f>
        <v>#REF!</v>
      </c>
      <c r="F166" t="e">
        <f>IF('01.06.2016'!#REF!="Психоневрол.",1,0)</f>
        <v>#REF!</v>
      </c>
      <c r="G166" t="e">
        <f>OR('01.06.2016'!#REF!="Інше",'01.06.2016'!#REF!="ЦРЛ",'01.06.2016'!#REF!="МЛ",'01.06.2016'!#REF!="Інфекційна")</f>
        <v>#REF!</v>
      </c>
      <c r="L166" t="e">
        <f t="shared" si="3"/>
        <v>#REF!</v>
      </c>
      <c r="N166" t="e">
        <f t="shared" si="3"/>
        <v>#REF!</v>
      </c>
    </row>
    <row r="167" spans="2:14" x14ac:dyDescent="0.25">
      <c r="B167" t="e">
        <f>IF('01.06.2016'!#REF!="НД",1,0)</f>
        <v>#REF!</v>
      </c>
      <c r="C167" t="e">
        <f>IF('01.06.2016'!#REF!="СНІДцентр",1,0)</f>
        <v>#REF!</v>
      </c>
      <c r="D167" t="e">
        <f>IF('01.06.2016'!#REF!="ПТБ",1,0)</f>
        <v>#REF!</v>
      </c>
      <c r="E167" t="e">
        <f>OR('01.06.2016'!#REF!="ПМСД",'01.06.2016'!#REF!="поліклініка")</f>
        <v>#REF!</v>
      </c>
      <c r="F167" t="e">
        <f>IF('01.06.2016'!#REF!="Психоневрол.",1,0)</f>
        <v>#REF!</v>
      </c>
      <c r="G167" t="e">
        <f>OR('01.06.2016'!#REF!="Інше",'01.06.2016'!#REF!="ЦРЛ",'01.06.2016'!#REF!="МЛ",'01.06.2016'!#REF!="Інфекційна")</f>
        <v>#REF!</v>
      </c>
      <c r="L167" t="e">
        <f t="shared" si="3"/>
        <v>#REF!</v>
      </c>
      <c r="N167" t="e">
        <f t="shared" si="3"/>
        <v>#REF!</v>
      </c>
    </row>
    <row r="168" spans="2:14" x14ac:dyDescent="0.25">
      <c r="B168" t="e">
        <f>IF('01.06.2016'!#REF!="НД",1,0)</f>
        <v>#REF!</v>
      </c>
      <c r="C168" t="e">
        <f>IF('01.06.2016'!#REF!="СНІДцентр",1,0)</f>
        <v>#REF!</v>
      </c>
      <c r="D168" t="e">
        <f>IF('01.06.2016'!#REF!="ПТБ",1,0)</f>
        <v>#REF!</v>
      </c>
      <c r="E168" t="e">
        <f>OR('01.06.2016'!#REF!="ПМСД",'01.06.2016'!#REF!="поліклініка")</f>
        <v>#REF!</v>
      </c>
      <c r="F168" t="e">
        <f>IF('01.06.2016'!#REF!="Психоневрол.",1,0)</f>
        <v>#REF!</v>
      </c>
      <c r="G168" t="e">
        <f>OR('01.06.2016'!#REF!="Інше",'01.06.2016'!#REF!="ЦРЛ",'01.06.2016'!#REF!="МЛ",'01.06.2016'!#REF!="Інфекційна")</f>
        <v>#REF!</v>
      </c>
      <c r="L168" t="e">
        <f t="shared" si="3"/>
        <v>#REF!</v>
      </c>
      <c r="N168" t="e">
        <f t="shared" si="3"/>
        <v>#REF!</v>
      </c>
    </row>
    <row r="169" spans="2:14" x14ac:dyDescent="0.25">
      <c r="B169" t="e">
        <f>IF('01.06.2016'!#REF!="НД",1,0)</f>
        <v>#REF!</v>
      </c>
      <c r="C169" t="e">
        <f>IF('01.06.2016'!#REF!="СНІДцентр",1,0)</f>
        <v>#REF!</v>
      </c>
      <c r="D169" t="e">
        <f>IF('01.06.2016'!#REF!="ПТБ",1,0)</f>
        <v>#REF!</v>
      </c>
      <c r="E169" t="e">
        <f>OR('01.06.2016'!#REF!="ПМСД",'01.06.2016'!#REF!="поліклініка")</f>
        <v>#REF!</v>
      </c>
      <c r="F169" t="e">
        <f>IF('01.06.2016'!#REF!="Психоневрол.",1,0)</f>
        <v>#REF!</v>
      </c>
      <c r="G169" t="e">
        <f>OR('01.06.2016'!#REF!="Інше",'01.06.2016'!#REF!="ЦРЛ",'01.06.2016'!#REF!="МЛ",'01.06.2016'!#REF!="Інфекційна")</f>
        <v>#REF!</v>
      </c>
      <c r="L169" t="e">
        <f t="shared" si="3"/>
        <v>#REF!</v>
      </c>
      <c r="N169" t="e">
        <f t="shared" si="3"/>
        <v>#REF!</v>
      </c>
    </row>
    <row r="170" spans="2:14" x14ac:dyDescent="0.25">
      <c r="B170" t="e">
        <f>IF('01.06.2016'!#REF!="НД",1,0)</f>
        <v>#REF!</v>
      </c>
      <c r="C170" t="e">
        <f>IF('01.06.2016'!#REF!="СНІДцентр",1,0)</f>
        <v>#REF!</v>
      </c>
      <c r="D170" t="e">
        <f>IF('01.06.2016'!#REF!="ПТБ",1,0)</f>
        <v>#REF!</v>
      </c>
      <c r="E170" t="e">
        <f>OR('01.06.2016'!#REF!="ПМСД",'01.06.2016'!#REF!="поліклініка")</f>
        <v>#REF!</v>
      </c>
      <c r="F170" t="e">
        <f>IF('01.06.2016'!#REF!="Психоневрол.",1,0)</f>
        <v>#REF!</v>
      </c>
      <c r="G170" t="e">
        <f>OR('01.06.2016'!#REF!="Інше",'01.06.2016'!#REF!="ЦРЛ",'01.06.2016'!#REF!="МЛ",'01.06.2016'!#REF!="Інфекційна")</f>
        <v>#REF!</v>
      </c>
      <c r="L170" t="e">
        <f t="shared" si="3"/>
        <v>#REF!</v>
      </c>
      <c r="N170" t="e">
        <f t="shared" si="3"/>
        <v>#REF!</v>
      </c>
    </row>
    <row r="171" spans="2:14" x14ac:dyDescent="0.25">
      <c r="B171" t="e">
        <f>IF('01.06.2016'!#REF!="НД",1,0)</f>
        <v>#REF!</v>
      </c>
      <c r="C171" t="e">
        <f>IF('01.06.2016'!#REF!="СНІДцентр",1,0)</f>
        <v>#REF!</v>
      </c>
      <c r="D171" t="e">
        <f>IF('01.06.2016'!#REF!="ПТБ",1,0)</f>
        <v>#REF!</v>
      </c>
      <c r="E171" t="e">
        <f>OR('01.06.2016'!#REF!="ПМСД",'01.06.2016'!#REF!="поліклініка")</f>
        <v>#REF!</v>
      </c>
      <c r="F171" t="e">
        <f>IF('01.06.2016'!#REF!="Психоневрол.",1,0)</f>
        <v>#REF!</v>
      </c>
      <c r="G171" t="e">
        <f>OR('01.06.2016'!#REF!="Інше",'01.06.2016'!#REF!="ЦРЛ",'01.06.2016'!#REF!="МЛ",'01.06.2016'!#REF!="Інфекційна")</f>
        <v>#REF!</v>
      </c>
      <c r="L171" t="e">
        <f t="shared" si="3"/>
        <v>#REF!</v>
      </c>
      <c r="N171" t="e">
        <f t="shared" si="3"/>
        <v>#REF!</v>
      </c>
    </row>
    <row r="172" spans="2:14" x14ac:dyDescent="0.25">
      <c r="B172" t="e">
        <f>IF('01.06.2016'!#REF!="НД",1,0)</f>
        <v>#REF!</v>
      </c>
      <c r="C172" t="e">
        <f>IF('01.06.2016'!#REF!="СНІДцентр",1,0)</f>
        <v>#REF!</v>
      </c>
      <c r="D172" t="e">
        <f>IF('01.06.2016'!#REF!="ПТБ",1,0)</f>
        <v>#REF!</v>
      </c>
      <c r="E172" t="e">
        <f>OR('01.06.2016'!#REF!="ПМСД",'01.06.2016'!#REF!="поліклініка")</f>
        <v>#REF!</v>
      </c>
      <c r="F172" t="e">
        <f>IF('01.06.2016'!#REF!="Психоневрол.",1,0)</f>
        <v>#REF!</v>
      </c>
      <c r="G172" t="e">
        <f>OR('01.06.2016'!#REF!="Інше",'01.06.2016'!#REF!="ЦРЛ",'01.06.2016'!#REF!="МЛ",'01.06.2016'!#REF!="Інфекційна")</f>
        <v>#REF!</v>
      </c>
      <c r="L172" t="e">
        <f t="shared" si="3"/>
        <v>#REF!</v>
      </c>
      <c r="N172" t="e">
        <f t="shared" si="3"/>
        <v>#REF!</v>
      </c>
    </row>
    <row r="173" spans="2:14" x14ac:dyDescent="0.25">
      <c r="B173" t="e">
        <f>IF('01.06.2016'!#REF!="НД",1,0)</f>
        <v>#REF!</v>
      </c>
      <c r="C173" t="e">
        <f>IF('01.06.2016'!#REF!="СНІДцентр",1,0)</f>
        <v>#REF!</v>
      </c>
      <c r="D173" t="e">
        <f>IF('01.06.2016'!#REF!="ПТБ",1,0)</f>
        <v>#REF!</v>
      </c>
      <c r="E173" t="e">
        <f>OR('01.06.2016'!#REF!="ПМСД",'01.06.2016'!#REF!="поліклініка")</f>
        <v>#REF!</v>
      </c>
      <c r="F173" t="e">
        <f>IF('01.06.2016'!#REF!="Психоневрол.",1,0)</f>
        <v>#REF!</v>
      </c>
      <c r="G173" t="e">
        <f>OR('01.06.2016'!#REF!="Інше",'01.06.2016'!#REF!="ЦРЛ",'01.06.2016'!#REF!="МЛ",'01.06.2016'!#REF!="Інфекційна")</f>
        <v>#REF!</v>
      </c>
      <c r="L173" t="e">
        <f t="shared" si="3"/>
        <v>#REF!</v>
      </c>
      <c r="N173" t="e">
        <f t="shared" si="3"/>
        <v>#REF!</v>
      </c>
    </row>
    <row r="174" spans="2:14" x14ac:dyDescent="0.25">
      <c r="B174" t="e">
        <f>IF('01.06.2016'!#REF!="НД",1,0)</f>
        <v>#REF!</v>
      </c>
      <c r="C174" t="e">
        <f>IF('01.06.2016'!#REF!="СНІДцентр",1,0)</f>
        <v>#REF!</v>
      </c>
      <c r="D174" t="e">
        <f>IF('01.06.2016'!#REF!="ПТБ",1,0)</f>
        <v>#REF!</v>
      </c>
      <c r="E174" t="e">
        <f>OR('01.06.2016'!#REF!="ПМСД",'01.06.2016'!#REF!="поліклініка")</f>
        <v>#REF!</v>
      </c>
      <c r="F174" t="e">
        <f>IF('01.06.2016'!#REF!="Психоневрол.",1,0)</f>
        <v>#REF!</v>
      </c>
      <c r="G174" t="e">
        <f>OR('01.06.2016'!#REF!="Інше",'01.06.2016'!#REF!="ЦРЛ",'01.06.2016'!#REF!="МЛ",'01.06.2016'!#REF!="Інфекційна")</f>
        <v>#REF!</v>
      </c>
      <c r="L174" t="e">
        <f t="shared" si="3"/>
        <v>#REF!</v>
      </c>
      <c r="N174" t="e">
        <f t="shared" si="3"/>
        <v>#REF!</v>
      </c>
    </row>
    <row r="175" spans="2:14" x14ac:dyDescent="0.25">
      <c r="B175" t="e">
        <f>IF('01.06.2016'!#REF!="НД",1,0)</f>
        <v>#REF!</v>
      </c>
      <c r="C175" t="e">
        <f>IF('01.06.2016'!#REF!="СНІДцентр",1,0)</f>
        <v>#REF!</v>
      </c>
      <c r="D175" t="e">
        <f>IF('01.06.2016'!#REF!="ПТБ",1,0)</f>
        <v>#REF!</v>
      </c>
      <c r="E175" t="e">
        <f>OR('01.06.2016'!#REF!="ПМСД",'01.06.2016'!#REF!="поліклініка")</f>
        <v>#REF!</v>
      </c>
      <c r="F175" t="e">
        <f>IF('01.06.2016'!#REF!="Психоневрол.",1,0)</f>
        <v>#REF!</v>
      </c>
      <c r="G175" t="e">
        <f>OR('01.06.2016'!#REF!="Інше",'01.06.2016'!#REF!="ЦРЛ",'01.06.2016'!#REF!="МЛ",'01.06.2016'!#REF!="Інфекційна")</f>
        <v>#REF!</v>
      </c>
      <c r="L175" t="e">
        <f t="shared" si="3"/>
        <v>#REF!</v>
      </c>
      <c r="N175" t="e">
        <f t="shared" si="3"/>
        <v>#REF!</v>
      </c>
    </row>
    <row r="176" spans="2:14" x14ac:dyDescent="0.25">
      <c r="B176" t="e">
        <f>IF('01.06.2016'!#REF!="НД",1,0)</f>
        <v>#REF!</v>
      </c>
      <c r="C176" t="e">
        <f>IF('01.06.2016'!#REF!="СНІДцентр",1,0)</f>
        <v>#REF!</v>
      </c>
      <c r="D176" t="e">
        <f>IF('01.06.2016'!#REF!="ПТБ",1,0)</f>
        <v>#REF!</v>
      </c>
      <c r="E176" t="e">
        <f>OR('01.06.2016'!#REF!="ПМСД",'01.06.2016'!#REF!="поліклініка")</f>
        <v>#REF!</v>
      </c>
      <c r="F176" t="e">
        <f>IF('01.06.2016'!#REF!="Психоневрол.",1,0)</f>
        <v>#REF!</v>
      </c>
      <c r="G176" t="e">
        <f>OR('01.06.2016'!#REF!="Інше",'01.06.2016'!#REF!="ЦРЛ",'01.06.2016'!#REF!="МЛ",'01.06.2016'!#REF!="Інфекційна")</f>
        <v>#REF!</v>
      </c>
      <c r="L176" t="e">
        <f t="shared" si="3"/>
        <v>#REF!</v>
      </c>
      <c r="N176" t="e">
        <f t="shared" si="3"/>
        <v>#REF!</v>
      </c>
    </row>
    <row r="177" spans="2:14" x14ac:dyDescent="0.25">
      <c r="B177" t="e">
        <f>IF('01.06.2016'!#REF!="НД",1,0)</f>
        <v>#REF!</v>
      </c>
      <c r="C177" t="e">
        <f>IF('01.06.2016'!#REF!="СНІДцентр",1,0)</f>
        <v>#REF!</v>
      </c>
      <c r="D177" t="e">
        <f>IF('01.06.2016'!#REF!="ПТБ",1,0)</f>
        <v>#REF!</v>
      </c>
      <c r="E177" t="e">
        <f>OR('01.06.2016'!#REF!="ПМСД",'01.06.2016'!#REF!="поліклініка")</f>
        <v>#REF!</v>
      </c>
      <c r="F177" t="e">
        <f>IF('01.06.2016'!#REF!="Психоневрол.",1,0)</f>
        <v>#REF!</v>
      </c>
      <c r="G177" t="e">
        <f>OR('01.06.2016'!#REF!="Інше",'01.06.2016'!#REF!="ЦРЛ",'01.06.2016'!#REF!="МЛ",'01.06.2016'!#REF!="Інфекційна")</f>
        <v>#REF!</v>
      </c>
      <c r="L177" t="e">
        <f t="shared" si="3"/>
        <v>#REF!</v>
      </c>
      <c r="N177" t="e">
        <f t="shared" si="3"/>
        <v>#REF!</v>
      </c>
    </row>
    <row r="178" spans="2:14" x14ac:dyDescent="0.25">
      <c r="B178" t="e">
        <f>IF('01.06.2016'!#REF!="НД",1,0)</f>
        <v>#REF!</v>
      </c>
      <c r="C178" t="e">
        <f>IF('01.06.2016'!#REF!="СНІДцентр",1,0)</f>
        <v>#REF!</v>
      </c>
      <c r="D178" t="e">
        <f>IF('01.06.2016'!#REF!="ПТБ",1,0)</f>
        <v>#REF!</v>
      </c>
      <c r="E178" t="e">
        <f>OR('01.06.2016'!#REF!="ПМСД",'01.06.2016'!#REF!="поліклініка")</f>
        <v>#REF!</v>
      </c>
      <c r="F178" t="e">
        <f>IF('01.06.2016'!#REF!="Психоневрол.",1,0)</f>
        <v>#REF!</v>
      </c>
      <c r="G178" t="e">
        <f>OR('01.06.2016'!#REF!="Інше",'01.06.2016'!#REF!="ЦРЛ",'01.06.2016'!#REF!="МЛ",'01.06.2016'!#REF!="Інфекційна")</f>
        <v>#REF!</v>
      </c>
      <c r="L178" t="e">
        <f t="shared" si="3"/>
        <v>#REF!</v>
      </c>
      <c r="N178" t="e">
        <f t="shared" si="3"/>
        <v>#REF!</v>
      </c>
    </row>
    <row r="179" spans="2:14" x14ac:dyDescent="0.25">
      <c r="B179" t="e">
        <f>IF('01.06.2016'!#REF!="НД",1,0)</f>
        <v>#REF!</v>
      </c>
      <c r="C179" t="e">
        <f>IF('01.06.2016'!#REF!="СНІДцентр",1,0)</f>
        <v>#REF!</v>
      </c>
      <c r="D179" t="e">
        <f>IF('01.06.2016'!#REF!="ПТБ",1,0)</f>
        <v>#REF!</v>
      </c>
      <c r="E179" t="e">
        <f>OR('01.06.2016'!#REF!="ПМСД",'01.06.2016'!#REF!="поліклініка")</f>
        <v>#REF!</v>
      </c>
      <c r="F179" t="e">
        <f>IF('01.06.2016'!#REF!="Психоневрол.",1,0)</f>
        <v>#REF!</v>
      </c>
      <c r="G179" t="e">
        <f>OR('01.06.2016'!#REF!="Інше",'01.06.2016'!#REF!="ЦРЛ",'01.06.2016'!#REF!="МЛ",'01.06.2016'!#REF!="Інфекційна")</f>
        <v>#REF!</v>
      </c>
      <c r="L179" t="e">
        <f t="shared" si="3"/>
        <v>#REF!</v>
      </c>
      <c r="N179" t="e">
        <f t="shared" si="3"/>
        <v>#REF!</v>
      </c>
    </row>
    <row r="180" spans="2:14" x14ac:dyDescent="0.25">
      <c r="B180" t="e">
        <f>IF('01.06.2016'!#REF!="НД",1,0)</f>
        <v>#REF!</v>
      </c>
      <c r="C180" t="e">
        <f>IF('01.06.2016'!#REF!="СНІДцентр",1,0)</f>
        <v>#REF!</v>
      </c>
      <c r="D180" t="e">
        <f>IF('01.06.2016'!#REF!="ПТБ",1,0)</f>
        <v>#REF!</v>
      </c>
      <c r="E180" t="e">
        <f>OR('01.06.2016'!#REF!="ПМСД",'01.06.2016'!#REF!="поліклініка")</f>
        <v>#REF!</v>
      </c>
      <c r="F180" t="e">
        <f>IF('01.06.2016'!#REF!="Психоневрол.",1,0)</f>
        <v>#REF!</v>
      </c>
      <c r="G180" t="e">
        <f>OR('01.06.2016'!#REF!="Інше",'01.06.2016'!#REF!="ЦРЛ",'01.06.2016'!#REF!="МЛ",'01.06.2016'!#REF!="Інфекційна")</f>
        <v>#REF!</v>
      </c>
      <c r="L180" t="e">
        <f t="shared" si="3"/>
        <v>#REF!</v>
      </c>
      <c r="N180" t="e">
        <f t="shared" si="3"/>
        <v>#REF!</v>
      </c>
    </row>
    <row r="181" spans="2:14" x14ac:dyDescent="0.25">
      <c r="B181" t="e">
        <f>IF('01.06.2016'!#REF!="НД",1,0)</f>
        <v>#REF!</v>
      </c>
      <c r="C181" t="e">
        <f>IF('01.06.2016'!#REF!="СНІДцентр",1,0)</f>
        <v>#REF!</v>
      </c>
      <c r="D181" t="e">
        <f>IF('01.06.2016'!#REF!="ПТБ",1,0)</f>
        <v>#REF!</v>
      </c>
      <c r="E181" t="e">
        <f>OR('01.06.2016'!#REF!="ПМСД",'01.06.2016'!#REF!="поліклініка")</f>
        <v>#REF!</v>
      </c>
      <c r="F181" t="e">
        <f>IF('01.06.2016'!#REF!="Психоневрол.",1,0)</f>
        <v>#REF!</v>
      </c>
      <c r="G181" t="e">
        <f>OR('01.06.2016'!#REF!="Інше",'01.06.2016'!#REF!="ЦРЛ",'01.06.2016'!#REF!="МЛ",'01.06.2016'!#REF!="Інфекційна")</f>
        <v>#REF!</v>
      </c>
      <c r="L181" t="e">
        <f t="shared" si="3"/>
        <v>#REF!</v>
      </c>
      <c r="N181" t="e">
        <f t="shared" si="3"/>
        <v>#REF!</v>
      </c>
    </row>
    <row r="182" spans="2:14" x14ac:dyDescent="0.25">
      <c r="B182" t="e">
        <f>IF('01.06.2016'!#REF!="НД",1,0)</f>
        <v>#REF!</v>
      </c>
      <c r="C182" t="e">
        <f>IF('01.06.2016'!#REF!="СНІДцентр",1,0)</f>
        <v>#REF!</v>
      </c>
      <c r="D182" t="e">
        <f>IF('01.06.2016'!#REF!="ПТБ",1,0)</f>
        <v>#REF!</v>
      </c>
      <c r="E182" t="e">
        <f>OR('01.06.2016'!#REF!="ПМСД",'01.06.2016'!#REF!="поліклініка")</f>
        <v>#REF!</v>
      </c>
      <c r="F182" t="e">
        <f>IF('01.06.2016'!#REF!="Психоневрол.",1,0)</f>
        <v>#REF!</v>
      </c>
      <c r="G182" t="e">
        <f>OR('01.06.2016'!#REF!="Інше",'01.06.2016'!#REF!="ЦРЛ",'01.06.2016'!#REF!="МЛ",'01.06.2016'!#REF!="Інфекційна")</f>
        <v>#REF!</v>
      </c>
      <c r="L182" t="e">
        <f t="shared" si="3"/>
        <v>#REF!</v>
      </c>
      <c r="N182" t="e">
        <f t="shared" si="3"/>
        <v>#REF!</v>
      </c>
    </row>
    <row r="183" spans="2:14" x14ac:dyDescent="0.25">
      <c r="B183" t="e">
        <f>IF('01.06.2016'!#REF!="НД",1,0)</f>
        <v>#REF!</v>
      </c>
      <c r="C183" t="e">
        <f>IF('01.06.2016'!#REF!="СНІДцентр",1,0)</f>
        <v>#REF!</v>
      </c>
      <c r="D183" t="e">
        <f>IF('01.06.2016'!#REF!="ПТБ",1,0)</f>
        <v>#REF!</v>
      </c>
      <c r="E183" t="e">
        <f>OR('01.06.2016'!#REF!="ПМСД",'01.06.2016'!#REF!="поліклініка")</f>
        <v>#REF!</v>
      </c>
      <c r="F183" t="e">
        <f>IF('01.06.2016'!#REF!="Психоневрол.",1,0)</f>
        <v>#REF!</v>
      </c>
      <c r="G183" t="e">
        <f>OR('01.06.2016'!#REF!="Інше",'01.06.2016'!#REF!="ЦРЛ",'01.06.2016'!#REF!="МЛ",'01.06.2016'!#REF!="Інфекційна")</f>
        <v>#REF!</v>
      </c>
      <c r="L183" t="e">
        <f t="shared" si="3"/>
        <v>#REF!</v>
      </c>
      <c r="N183" t="e">
        <f t="shared" si="3"/>
        <v>#REF!</v>
      </c>
    </row>
    <row r="184" spans="2:14" x14ac:dyDescent="0.25">
      <c r="B184" t="e">
        <f>IF('01.06.2016'!#REF!="НД",1,0)</f>
        <v>#REF!</v>
      </c>
      <c r="C184" t="e">
        <f>IF('01.06.2016'!#REF!="СНІДцентр",1,0)</f>
        <v>#REF!</v>
      </c>
      <c r="D184" t="e">
        <f>IF('01.06.2016'!#REF!="ПТБ",1,0)</f>
        <v>#REF!</v>
      </c>
      <c r="E184" t="e">
        <f>OR('01.06.2016'!#REF!="ПМСД",'01.06.2016'!#REF!="поліклініка")</f>
        <v>#REF!</v>
      </c>
      <c r="F184" t="e">
        <f>IF('01.06.2016'!#REF!="Психоневрол.",1,0)</f>
        <v>#REF!</v>
      </c>
      <c r="G184" t="e">
        <f>OR('01.06.2016'!#REF!="Інше",'01.06.2016'!#REF!="ЦРЛ",'01.06.2016'!#REF!="МЛ",'01.06.2016'!#REF!="Інфекційна")</f>
        <v>#REF!</v>
      </c>
      <c r="L184" t="e">
        <f t="shared" si="3"/>
        <v>#REF!</v>
      </c>
      <c r="N184" t="e">
        <f t="shared" si="3"/>
        <v>#REF!</v>
      </c>
    </row>
    <row r="185" spans="2:14" x14ac:dyDescent="0.25">
      <c r="B185" t="e">
        <f>IF('01.06.2016'!#REF!="НД",1,0)</f>
        <v>#REF!</v>
      </c>
      <c r="C185" t="e">
        <f>IF('01.06.2016'!#REF!="СНІДцентр",1,0)</f>
        <v>#REF!</v>
      </c>
      <c r="D185" t="e">
        <f>IF('01.06.2016'!#REF!="ПТБ",1,0)</f>
        <v>#REF!</v>
      </c>
      <c r="E185" t="e">
        <f>OR('01.06.2016'!#REF!="ПМСД",'01.06.2016'!#REF!="поліклініка")</f>
        <v>#REF!</v>
      </c>
      <c r="F185" t="e">
        <f>IF('01.06.2016'!#REF!="Психоневрол.",1,0)</f>
        <v>#REF!</v>
      </c>
      <c r="G185" t="e">
        <f>OR('01.06.2016'!#REF!="Інше",'01.06.2016'!#REF!="ЦРЛ",'01.06.2016'!#REF!="МЛ",'01.06.2016'!#REF!="Інфекційна")</f>
        <v>#REF!</v>
      </c>
      <c r="L185" t="e">
        <f t="shared" si="3"/>
        <v>#REF!</v>
      </c>
      <c r="N185" t="e">
        <f t="shared" si="3"/>
        <v>#REF!</v>
      </c>
    </row>
    <row r="186" spans="2:14" x14ac:dyDescent="0.25">
      <c r="B186" t="e">
        <f>IF('01.06.2016'!#REF!="НД",1,0)</f>
        <v>#REF!</v>
      </c>
      <c r="C186" t="e">
        <f>IF('01.06.2016'!#REF!="СНІДцентр",1,0)</f>
        <v>#REF!</v>
      </c>
      <c r="D186" t="e">
        <f>IF('01.06.2016'!#REF!="ПТБ",1,0)</f>
        <v>#REF!</v>
      </c>
      <c r="E186" t="e">
        <f>OR('01.06.2016'!#REF!="ПМСД",'01.06.2016'!#REF!="поліклініка")</f>
        <v>#REF!</v>
      </c>
      <c r="F186" t="e">
        <f>IF('01.06.2016'!#REF!="Психоневрол.",1,0)</f>
        <v>#REF!</v>
      </c>
      <c r="G186" t="e">
        <f>OR('01.06.2016'!#REF!="Інше",'01.06.2016'!#REF!="ЦРЛ",'01.06.2016'!#REF!="МЛ",'01.06.2016'!#REF!="Інфекційна")</f>
        <v>#REF!</v>
      </c>
      <c r="L186" t="e">
        <f t="shared" si="3"/>
        <v>#REF!</v>
      </c>
      <c r="N186" t="e">
        <f t="shared" si="3"/>
        <v>#REF!</v>
      </c>
    </row>
    <row r="187" spans="2:14" x14ac:dyDescent="0.25">
      <c r="B187" t="e">
        <f>IF('01.06.2016'!#REF!="НД",1,0)</f>
        <v>#REF!</v>
      </c>
      <c r="C187" t="e">
        <f>IF('01.06.2016'!#REF!="СНІДцентр",1,0)</f>
        <v>#REF!</v>
      </c>
      <c r="D187" t="e">
        <f>IF('01.06.2016'!#REF!="ПТБ",1,0)</f>
        <v>#REF!</v>
      </c>
      <c r="E187" t="e">
        <f>OR('01.06.2016'!#REF!="ПМСД",'01.06.2016'!#REF!="поліклініка")</f>
        <v>#REF!</v>
      </c>
      <c r="F187" t="e">
        <f>IF('01.06.2016'!#REF!="Психоневрол.",1,0)</f>
        <v>#REF!</v>
      </c>
      <c r="G187" t="e">
        <f>OR('01.06.2016'!#REF!="Інше",'01.06.2016'!#REF!="ЦРЛ",'01.06.2016'!#REF!="МЛ",'01.06.2016'!#REF!="Інфекційна")</f>
        <v>#REF!</v>
      </c>
      <c r="L187" t="e">
        <f t="shared" si="3"/>
        <v>#REF!</v>
      </c>
      <c r="N187" t="e">
        <f t="shared" si="3"/>
        <v>#REF!</v>
      </c>
    </row>
    <row r="188" spans="2:14" x14ac:dyDescent="0.25">
      <c r="B188" t="e">
        <f>IF('01.06.2016'!#REF!="НД",1,0)</f>
        <v>#REF!</v>
      </c>
      <c r="C188" t="e">
        <f>IF('01.06.2016'!#REF!="СНІДцентр",1,0)</f>
        <v>#REF!</v>
      </c>
      <c r="D188" t="e">
        <f>IF('01.06.2016'!#REF!="ПТБ",1,0)</f>
        <v>#REF!</v>
      </c>
      <c r="E188" t="e">
        <f>OR('01.06.2016'!#REF!="ПМСД",'01.06.2016'!#REF!="поліклініка")</f>
        <v>#REF!</v>
      </c>
      <c r="F188" t="e">
        <f>IF('01.06.2016'!#REF!="Психоневрол.",1,0)</f>
        <v>#REF!</v>
      </c>
      <c r="G188" t="e">
        <f>OR('01.06.2016'!#REF!="Інше",'01.06.2016'!#REF!="ЦРЛ",'01.06.2016'!#REF!="МЛ",'01.06.2016'!#REF!="Інфекційна")</f>
        <v>#REF!</v>
      </c>
      <c r="L188" t="e">
        <f t="shared" si="3"/>
        <v>#REF!</v>
      </c>
      <c r="N188" t="e">
        <f t="shared" si="3"/>
        <v>#REF!</v>
      </c>
    </row>
    <row r="189" spans="2:14" x14ac:dyDescent="0.25">
      <c r="B189" t="e">
        <f>IF('01.06.2016'!#REF!="НД",1,0)</f>
        <v>#REF!</v>
      </c>
      <c r="C189" t="e">
        <f>IF('01.06.2016'!#REF!="СНІДцентр",1,0)</f>
        <v>#REF!</v>
      </c>
      <c r="D189" t="e">
        <f>IF('01.06.2016'!#REF!="ПТБ",1,0)</f>
        <v>#REF!</v>
      </c>
      <c r="E189" t="e">
        <f>OR('01.06.2016'!#REF!="ПМСД",'01.06.2016'!#REF!="поліклініка")</f>
        <v>#REF!</v>
      </c>
      <c r="F189" t="e">
        <f>IF('01.06.2016'!#REF!="Психоневрол.",1,0)</f>
        <v>#REF!</v>
      </c>
      <c r="G189" t="e">
        <f>OR('01.06.2016'!#REF!="Інше",'01.06.2016'!#REF!="ЦРЛ",'01.06.2016'!#REF!="МЛ",'01.06.2016'!#REF!="Інфекційна")</f>
        <v>#REF!</v>
      </c>
      <c r="L189" t="e">
        <f t="shared" si="3"/>
        <v>#REF!</v>
      </c>
      <c r="N189" t="e">
        <f t="shared" si="3"/>
        <v>#REF!</v>
      </c>
    </row>
    <row r="190" spans="2:14" x14ac:dyDescent="0.25">
      <c r="B190" t="e">
        <f>IF('01.06.2016'!#REF!="НД",1,0)</f>
        <v>#REF!</v>
      </c>
      <c r="C190" t="e">
        <f>IF('01.06.2016'!#REF!="СНІДцентр",1,0)</f>
        <v>#REF!</v>
      </c>
      <c r="D190" t="e">
        <f>IF('01.06.2016'!#REF!="ПТБ",1,0)</f>
        <v>#REF!</v>
      </c>
      <c r="E190" t="e">
        <f>OR('01.06.2016'!#REF!="ПМСД",'01.06.2016'!#REF!="поліклініка")</f>
        <v>#REF!</v>
      </c>
      <c r="F190" t="e">
        <f>IF('01.06.2016'!#REF!="Психоневрол.",1,0)</f>
        <v>#REF!</v>
      </c>
      <c r="G190" t="e">
        <f>OR('01.06.2016'!#REF!="Інше",'01.06.2016'!#REF!="ЦРЛ",'01.06.2016'!#REF!="МЛ",'01.06.2016'!#REF!="Інфекційна")</f>
        <v>#REF!</v>
      </c>
      <c r="L190" t="e">
        <f t="shared" si="3"/>
        <v>#REF!</v>
      </c>
      <c r="N190" t="e">
        <f t="shared" si="3"/>
        <v>#REF!</v>
      </c>
    </row>
    <row r="191" spans="2:14" x14ac:dyDescent="0.25">
      <c r="B191" t="e">
        <f>IF('01.06.2016'!#REF!="НД",1,0)</f>
        <v>#REF!</v>
      </c>
      <c r="C191" t="e">
        <f>IF('01.06.2016'!#REF!="СНІДцентр",1,0)</f>
        <v>#REF!</v>
      </c>
      <c r="D191" t="e">
        <f>IF('01.06.2016'!#REF!="ПТБ",1,0)</f>
        <v>#REF!</v>
      </c>
      <c r="E191" t="e">
        <f>OR('01.06.2016'!#REF!="ПМСД",'01.06.2016'!#REF!="поліклініка")</f>
        <v>#REF!</v>
      </c>
      <c r="F191" t="e">
        <f>IF('01.06.2016'!#REF!="Психоневрол.",1,0)</f>
        <v>#REF!</v>
      </c>
      <c r="G191" t="e">
        <f>OR('01.06.2016'!#REF!="Інше",'01.06.2016'!#REF!="ЦРЛ",'01.06.2016'!#REF!="МЛ",'01.06.2016'!#REF!="Інфекційна")</f>
        <v>#REF!</v>
      </c>
      <c r="L191" t="e">
        <f t="shared" si="3"/>
        <v>#REF!</v>
      </c>
      <c r="N191" t="e">
        <f t="shared" si="3"/>
        <v>#REF!</v>
      </c>
    </row>
    <row r="192" spans="2:14" x14ac:dyDescent="0.25">
      <c r="B192" t="e">
        <f>IF('01.06.2016'!#REF!="НД",1,0)</f>
        <v>#REF!</v>
      </c>
      <c r="C192" t="e">
        <f>IF('01.06.2016'!#REF!="СНІДцентр",1,0)</f>
        <v>#REF!</v>
      </c>
      <c r="D192" t="e">
        <f>IF('01.06.2016'!#REF!="ПТБ",1,0)</f>
        <v>#REF!</v>
      </c>
      <c r="E192" t="e">
        <f>OR('01.06.2016'!#REF!="ПМСД",'01.06.2016'!#REF!="поліклініка")</f>
        <v>#REF!</v>
      </c>
      <c r="F192" t="e">
        <f>IF('01.06.2016'!#REF!="Психоневрол.",1,0)</f>
        <v>#REF!</v>
      </c>
      <c r="G192" t="e">
        <f>OR('01.06.2016'!#REF!="Інше",'01.06.2016'!#REF!="ЦРЛ",'01.06.2016'!#REF!="МЛ",'01.06.2016'!#REF!="Інфекційна")</f>
        <v>#REF!</v>
      </c>
      <c r="L192" t="e">
        <f t="shared" si="3"/>
        <v>#REF!</v>
      </c>
      <c r="N192" t="e">
        <f t="shared" si="3"/>
        <v>#REF!</v>
      </c>
    </row>
    <row r="193" spans="2:14" x14ac:dyDescent="0.25">
      <c r="B193" t="e">
        <f>IF('01.06.2016'!#REF!="НД",1,0)</f>
        <v>#REF!</v>
      </c>
      <c r="C193" t="e">
        <f>IF('01.06.2016'!#REF!="СНІДцентр",1,0)</f>
        <v>#REF!</v>
      </c>
      <c r="D193" t="e">
        <f>IF('01.06.2016'!#REF!="ПТБ",1,0)</f>
        <v>#REF!</v>
      </c>
      <c r="E193" t="e">
        <f>OR('01.06.2016'!#REF!="ПМСД",'01.06.2016'!#REF!="поліклініка")</f>
        <v>#REF!</v>
      </c>
      <c r="F193" t="e">
        <f>IF('01.06.2016'!#REF!="Психоневрол.",1,0)</f>
        <v>#REF!</v>
      </c>
      <c r="G193" t="e">
        <f>OR('01.06.2016'!#REF!="Інше",'01.06.2016'!#REF!="ЦРЛ",'01.06.2016'!#REF!="МЛ",'01.06.2016'!#REF!="Інфекційна")</f>
        <v>#REF!</v>
      </c>
      <c r="L193" t="e">
        <f t="shared" si="3"/>
        <v>#REF!</v>
      </c>
      <c r="N193" t="e">
        <f t="shared" si="3"/>
        <v>#REF!</v>
      </c>
    </row>
    <row r="194" spans="2:14" x14ac:dyDescent="0.25">
      <c r="B194" t="e">
        <f>IF('01.06.2016'!#REF!="НД",1,0)</f>
        <v>#REF!</v>
      </c>
      <c r="C194" t="e">
        <f>IF('01.06.2016'!#REF!="СНІДцентр",1,0)</f>
        <v>#REF!</v>
      </c>
      <c r="D194" t="e">
        <f>IF('01.06.2016'!#REF!="ПТБ",1,0)</f>
        <v>#REF!</v>
      </c>
      <c r="E194" t="e">
        <f>OR('01.06.2016'!#REF!="ПМСД",'01.06.2016'!#REF!="поліклініка")</f>
        <v>#REF!</v>
      </c>
      <c r="F194" t="e">
        <f>IF('01.06.2016'!#REF!="Психоневрол.",1,0)</f>
        <v>#REF!</v>
      </c>
      <c r="G194" t="e">
        <f>OR('01.06.2016'!#REF!="Інше",'01.06.2016'!#REF!="ЦРЛ",'01.06.2016'!#REF!="МЛ",'01.06.2016'!#REF!="Інфекційна")</f>
        <v>#REF!</v>
      </c>
      <c r="L194" t="e">
        <f t="shared" si="3"/>
        <v>#REF!</v>
      </c>
      <c r="N194" t="e">
        <f t="shared" si="3"/>
        <v>#REF!</v>
      </c>
    </row>
    <row r="195" spans="2:14" x14ac:dyDescent="0.25">
      <c r="B195" t="e">
        <f>IF('01.06.2016'!#REF!="НД",1,0)</f>
        <v>#REF!</v>
      </c>
      <c r="C195" t="e">
        <f>IF('01.06.2016'!#REF!="СНІДцентр",1,0)</f>
        <v>#REF!</v>
      </c>
      <c r="D195" t="e">
        <f>IF('01.06.2016'!#REF!="ПТБ",1,0)</f>
        <v>#REF!</v>
      </c>
      <c r="E195" t="e">
        <f>OR('01.06.2016'!#REF!="ПМСД",'01.06.2016'!#REF!="поліклініка")</f>
        <v>#REF!</v>
      </c>
      <c r="F195" t="e">
        <f>IF('01.06.2016'!#REF!="Психоневрол.",1,0)</f>
        <v>#REF!</v>
      </c>
      <c r="G195" t="e">
        <f>OR('01.06.2016'!#REF!="Інше",'01.06.2016'!#REF!="ЦРЛ",'01.06.2016'!#REF!="МЛ",'01.06.2016'!#REF!="Інфекційна")</f>
        <v>#REF!</v>
      </c>
      <c r="L195" t="e">
        <f t="shared" si="3"/>
        <v>#REF!</v>
      </c>
      <c r="N195" t="e">
        <f t="shared" si="3"/>
        <v>#REF!</v>
      </c>
    </row>
    <row r="196" spans="2:14" x14ac:dyDescent="0.25">
      <c r="B196" t="e">
        <f>IF('01.06.2016'!#REF!="НД",1,0)</f>
        <v>#REF!</v>
      </c>
      <c r="C196" t="e">
        <f>IF('01.06.2016'!#REF!="СНІДцентр",1,0)</f>
        <v>#REF!</v>
      </c>
      <c r="D196" t="e">
        <f>IF('01.06.2016'!#REF!="ПТБ",1,0)</f>
        <v>#REF!</v>
      </c>
      <c r="E196" t="e">
        <f>OR('01.06.2016'!#REF!="ПМСД",'01.06.2016'!#REF!="поліклініка")</f>
        <v>#REF!</v>
      </c>
      <c r="F196" t="e">
        <f>IF('01.06.2016'!#REF!="Психоневрол.",1,0)</f>
        <v>#REF!</v>
      </c>
      <c r="G196" t="e">
        <f>OR('01.06.2016'!#REF!="Інше",'01.06.2016'!#REF!="ЦРЛ",'01.06.2016'!#REF!="МЛ",'01.06.2016'!#REF!="Інфекційна")</f>
        <v>#REF!</v>
      </c>
      <c r="L196" t="e">
        <f t="shared" si="3"/>
        <v>#REF!</v>
      </c>
      <c r="N196" t="e">
        <f t="shared" si="3"/>
        <v>#REF!</v>
      </c>
    </row>
    <row r="197" spans="2:14" x14ac:dyDescent="0.25">
      <c r="B197" t="e">
        <f>IF('01.06.2016'!#REF!="НД",1,0)</f>
        <v>#REF!</v>
      </c>
      <c r="C197" t="e">
        <f>IF('01.06.2016'!#REF!="СНІДцентр",1,0)</f>
        <v>#REF!</v>
      </c>
      <c r="D197" t="e">
        <f>IF('01.06.2016'!#REF!="ПТБ",1,0)</f>
        <v>#REF!</v>
      </c>
      <c r="E197" t="e">
        <f>OR('01.06.2016'!#REF!="ПМСД",'01.06.2016'!#REF!="поліклініка")</f>
        <v>#REF!</v>
      </c>
      <c r="F197" t="e">
        <f>IF('01.06.2016'!#REF!="Психоневрол.",1,0)</f>
        <v>#REF!</v>
      </c>
      <c r="G197" t="e">
        <f>OR('01.06.2016'!#REF!="Інше",'01.06.2016'!#REF!="ЦРЛ",'01.06.2016'!#REF!="МЛ",'01.06.2016'!#REF!="Інфекційна")</f>
        <v>#REF!</v>
      </c>
      <c r="L197" t="e">
        <f t="shared" si="3"/>
        <v>#REF!</v>
      </c>
      <c r="N197" t="e">
        <f t="shared" si="3"/>
        <v>#REF!</v>
      </c>
    </row>
    <row r="198" spans="2:14" x14ac:dyDescent="0.25">
      <c r="B198" t="e">
        <f>IF('01.06.2016'!#REF!="НД",1,0)</f>
        <v>#REF!</v>
      </c>
      <c r="C198" t="e">
        <f>IF('01.06.2016'!#REF!="СНІДцентр",1,0)</f>
        <v>#REF!</v>
      </c>
      <c r="D198" t="e">
        <f>IF('01.06.2016'!#REF!="ПТБ",1,0)</f>
        <v>#REF!</v>
      </c>
      <c r="E198" t="e">
        <f>OR('01.06.2016'!#REF!="ПМСД",'01.06.2016'!#REF!="поліклініка")</f>
        <v>#REF!</v>
      </c>
      <c r="F198" t="e">
        <f>IF('01.06.2016'!#REF!="Психоневрол.",1,0)</f>
        <v>#REF!</v>
      </c>
      <c r="G198" t="e">
        <f>OR('01.06.2016'!#REF!="Інше",'01.06.2016'!#REF!="ЦРЛ",'01.06.2016'!#REF!="МЛ",'01.06.2016'!#REF!="Інфекційна")</f>
        <v>#REF!</v>
      </c>
      <c r="L198" t="e">
        <f t="shared" si="3"/>
        <v>#REF!</v>
      </c>
      <c r="N198" t="e">
        <f t="shared" si="3"/>
        <v>#REF!</v>
      </c>
    </row>
    <row r="199" spans="2:14" x14ac:dyDescent="0.25">
      <c r="B199" t="e">
        <f>IF('01.06.2016'!#REF!="НД",1,0)</f>
        <v>#REF!</v>
      </c>
      <c r="C199" t="e">
        <f>IF('01.06.2016'!#REF!="СНІДцентр",1,0)</f>
        <v>#REF!</v>
      </c>
      <c r="D199" t="e">
        <f>IF('01.06.2016'!#REF!="ПТБ",1,0)</f>
        <v>#REF!</v>
      </c>
      <c r="E199" t="e">
        <f>OR('01.06.2016'!#REF!="ПМСД",'01.06.2016'!#REF!="поліклініка")</f>
        <v>#REF!</v>
      </c>
      <c r="F199" t="e">
        <f>IF('01.06.2016'!#REF!="Психоневрол.",1,0)</f>
        <v>#REF!</v>
      </c>
      <c r="G199" t="e">
        <f>OR('01.06.2016'!#REF!="Інше",'01.06.2016'!#REF!="ЦРЛ",'01.06.2016'!#REF!="МЛ",'01.06.2016'!#REF!="Інфекційна")</f>
        <v>#REF!</v>
      </c>
      <c r="L199" t="e">
        <f t="shared" ref="L199:N262" si="4">N(E199)</f>
        <v>#REF!</v>
      </c>
      <c r="N199" t="e">
        <f t="shared" si="4"/>
        <v>#REF!</v>
      </c>
    </row>
    <row r="200" spans="2:14" x14ac:dyDescent="0.25">
      <c r="B200" t="e">
        <f>IF('01.06.2016'!#REF!="НД",1,0)</f>
        <v>#REF!</v>
      </c>
      <c r="C200" t="e">
        <f>IF('01.06.2016'!#REF!="СНІДцентр",1,0)</f>
        <v>#REF!</v>
      </c>
      <c r="D200" t="e">
        <f>IF('01.06.2016'!#REF!="ПТБ",1,0)</f>
        <v>#REF!</v>
      </c>
      <c r="E200" t="e">
        <f>OR('01.06.2016'!#REF!="ПМСД",'01.06.2016'!#REF!="поліклініка")</f>
        <v>#REF!</v>
      </c>
      <c r="F200" t="e">
        <f>IF('01.06.2016'!#REF!="Психоневрол.",1,0)</f>
        <v>#REF!</v>
      </c>
      <c r="G200" t="e">
        <f>OR('01.06.2016'!#REF!="Інше",'01.06.2016'!#REF!="ЦРЛ",'01.06.2016'!#REF!="МЛ",'01.06.2016'!#REF!="Інфекційна")</f>
        <v>#REF!</v>
      </c>
      <c r="L200" t="e">
        <f t="shared" si="4"/>
        <v>#REF!</v>
      </c>
      <c r="N200" t="e">
        <f t="shared" si="4"/>
        <v>#REF!</v>
      </c>
    </row>
    <row r="201" spans="2:14" x14ac:dyDescent="0.25">
      <c r="B201" t="e">
        <f>IF('01.06.2016'!#REF!="НД",1,0)</f>
        <v>#REF!</v>
      </c>
      <c r="C201" t="e">
        <f>IF('01.06.2016'!#REF!="СНІДцентр",1,0)</f>
        <v>#REF!</v>
      </c>
      <c r="D201" t="e">
        <f>IF('01.06.2016'!#REF!="ПТБ",1,0)</f>
        <v>#REF!</v>
      </c>
      <c r="E201" t="e">
        <f>OR('01.06.2016'!#REF!="ПМСД",'01.06.2016'!#REF!="поліклініка")</f>
        <v>#REF!</v>
      </c>
      <c r="F201" t="e">
        <f>IF('01.06.2016'!#REF!="Психоневрол.",1,0)</f>
        <v>#REF!</v>
      </c>
      <c r="G201" t="e">
        <f>OR('01.06.2016'!#REF!="Інше",'01.06.2016'!#REF!="ЦРЛ",'01.06.2016'!#REF!="МЛ",'01.06.2016'!#REF!="Інфекційна")</f>
        <v>#REF!</v>
      </c>
      <c r="L201" t="e">
        <f t="shared" si="4"/>
        <v>#REF!</v>
      </c>
      <c r="N201" t="e">
        <f t="shared" si="4"/>
        <v>#REF!</v>
      </c>
    </row>
    <row r="202" spans="2:14" x14ac:dyDescent="0.25">
      <c r="B202" t="e">
        <f>IF('01.06.2016'!#REF!="НД",1,0)</f>
        <v>#REF!</v>
      </c>
      <c r="C202" t="e">
        <f>IF('01.06.2016'!#REF!="СНІДцентр",1,0)</f>
        <v>#REF!</v>
      </c>
      <c r="D202" t="e">
        <f>IF('01.06.2016'!#REF!="ПТБ",1,0)</f>
        <v>#REF!</v>
      </c>
      <c r="E202" t="e">
        <f>OR('01.06.2016'!#REF!="ПМСД",'01.06.2016'!#REF!="поліклініка")</f>
        <v>#REF!</v>
      </c>
      <c r="F202" t="e">
        <f>IF('01.06.2016'!#REF!="Психоневрол.",1,0)</f>
        <v>#REF!</v>
      </c>
      <c r="G202" t="e">
        <f>OR('01.06.2016'!#REF!="Інше",'01.06.2016'!#REF!="ЦРЛ",'01.06.2016'!#REF!="МЛ",'01.06.2016'!#REF!="Інфекційна")</f>
        <v>#REF!</v>
      </c>
      <c r="L202" t="e">
        <f t="shared" si="4"/>
        <v>#REF!</v>
      </c>
      <c r="N202" t="e">
        <f t="shared" si="4"/>
        <v>#REF!</v>
      </c>
    </row>
    <row r="203" spans="2:14" x14ac:dyDescent="0.25">
      <c r="B203" t="e">
        <f>IF('01.06.2016'!#REF!="НД",1,0)</f>
        <v>#REF!</v>
      </c>
      <c r="C203" t="e">
        <f>IF('01.06.2016'!#REF!="СНІДцентр",1,0)</f>
        <v>#REF!</v>
      </c>
      <c r="D203" t="e">
        <f>IF('01.06.2016'!#REF!="ПТБ",1,0)</f>
        <v>#REF!</v>
      </c>
      <c r="E203" t="e">
        <f>OR('01.06.2016'!#REF!="ПМСД",'01.06.2016'!#REF!="поліклініка")</f>
        <v>#REF!</v>
      </c>
      <c r="F203" t="e">
        <f>IF('01.06.2016'!#REF!="Психоневрол.",1,0)</f>
        <v>#REF!</v>
      </c>
      <c r="G203" t="e">
        <f>OR('01.06.2016'!#REF!="Інше",'01.06.2016'!#REF!="ЦРЛ",'01.06.2016'!#REF!="МЛ",'01.06.2016'!#REF!="Інфекційна")</f>
        <v>#REF!</v>
      </c>
      <c r="L203" t="e">
        <f t="shared" si="4"/>
        <v>#REF!</v>
      </c>
      <c r="N203" t="e">
        <f t="shared" si="4"/>
        <v>#REF!</v>
      </c>
    </row>
    <row r="204" spans="2:14" x14ac:dyDescent="0.25">
      <c r="B204" t="e">
        <f>IF('01.06.2016'!#REF!="НД",1,0)</f>
        <v>#REF!</v>
      </c>
      <c r="C204" t="e">
        <f>IF('01.06.2016'!#REF!="СНІДцентр",1,0)</f>
        <v>#REF!</v>
      </c>
      <c r="D204" t="e">
        <f>IF('01.06.2016'!#REF!="ПТБ",1,0)</f>
        <v>#REF!</v>
      </c>
      <c r="E204" t="e">
        <f>OR('01.06.2016'!#REF!="ПМСД",'01.06.2016'!#REF!="поліклініка")</f>
        <v>#REF!</v>
      </c>
      <c r="F204" t="e">
        <f>IF('01.06.2016'!#REF!="Психоневрол.",1,0)</f>
        <v>#REF!</v>
      </c>
      <c r="G204" t="e">
        <f>OR('01.06.2016'!#REF!="Інше",'01.06.2016'!#REF!="ЦРЛ",'01.06.2016'!#REF!="МЛ",'01.06.2016'!#REF!="Інфекційна")</f>
        <v>#REF!</v>
      </c>
      <c r="L204" t="e">
        <f t="shared" si="4"/>
        <v>#REF!</v>
      </c>
      <c r="N204" t="e">
        <f t="shared" si="4"/>
        <v>#REF!</v>
      </c>
    </row>
    <row r="205" spans="2:14" x14ac:dyDescent="0.25">
      <c r="B205" t="e">
        <f>IF('01.06.2016'!#REF!="НД",1,0)</f>
        <v>#REF!</v>
      </c>
      <c r="C205" t="e">
        <f>IF('01.06.2016'!#REF!="СНІДцентр",1,0)</f>
        <v>#REF!</v>
      </c>
      <c r="D205" t="e">
        <f>IF('01.06.2016'!#REF!="ПТБ",1,0)</f>
        <v>#REF!</v>
      </c>
      <c r="E205" t="e">
        <f>OR('01.06.2016'!#REF!="ПМСД",'01.06.2016'!#REF!="поліклініка")</f>
        <v>#REF!</v>
      </c>
      <c r="F205" t="e">
        <f>IF('01.06.2016'!#REF!="Психоневрол.",1,0)</f>
        <v>#REF!</v>
      </c>
      <c r="G205" t="e">
        <f>OR('01.06.2016'!#REF!="Інше",'01.06.2016'!#REF!="ЦРЛ",'01.06.2016'!#REF!="МЛ",'01.06.2016'!#REF!="Інфекційна")</f>
        <v>#REF!</v>
      </c>
      <c r="L205" t="e">
        <f t="shared" si="4"/>
        <v>#REF!</v>
      </c>
      <c r="N205" t="e">
        <f t="shared" si="4"/>
        <v>#REF!</v>
      </c>
    </row>
    <row r="206" spans="2:14" x14ac:dyDescent="0.25">
      <c r="B206" t="e">
        <f>IF('01.06.2016'!#REF!="НД",1,0)</f>
        <v>#REF!</v>
      </c>
      <c r="C206" t="e">
        <f>IF('01.06.2016'!#REF!="СНІДцентр",1,0)</f>
        <v>#REF!</v>
      </c>
      <c r="D206" t="e">
        <f>IF('01.06.2016'!#REF!="ПТБ",1,0)</f>
        <v>#REF!</v>
      </c>
      <c r="E206" t="e">
        <f>OR('01.06.2016'!#REF!="ПМСД",'01.06.2016'!#REF!="поліклініка")</f>
        <v>#REF!</v>
      </c>
      <c r="F206" t="e">
        <f>IF('01.06.2016'!#REF!="Психоневрол.",1,0)</f>
        <v>#REF!</v>
      </c>
      <c r="G206" t="e">
        <f>OR('01.06.2016'!#REF!="Інше",'01.06.2016'!#REF!="ЦРЛ",'01.06.2016'!#REF!="МЛ",'01.06.2016'!#REF!="Інфекційна")</f>
        <v>#REF!</v>
      </c>
      <c r="L206" t="e">
        <f t="shared" si="4"/>
        <v>#REF!</v>
      </c>
      <c r="N206" t="e">
        <f t="shared" si="4"/>
        <v>#REF!</v>
      </c>
    </row>
    <row r="207" spans="2:14" x14ac:dyDescent="0.25">
      <c r="B207" t="e">
        <f>IF('01.06.2016'!#REF!="НД",1,0)</f>
        <v>#REF!</v>
      </c>
      <c r="C207" t="e">
        <f>IF('01.06.2016'!#REF!="СНІДцентр",1,0)</f>
        <v>#REF!</v>
      </c>
      <c r="D207" t="e">
        <f>IF('01.06.2016'!#REF!="ПТБ",1,0)</f>
        <v>#REF!</v>
      </c>
      <c r="E207" t="e">
        <f>OR('01.06.2016'!#REF!="ПМСД",'01.06.2016'!#REF!="поліклініка")</f>
        <v>#REF!</v>
      </c>
      <c r="F207" t="e">
        <f>IF('01.06.2016'!#REF!="Психоневрол.",1,0)</f>
        <v>#REF!</v>
      </c>
      <c r="G207" t="e">
        <f>OR('01.06.2016'!#REF!="Інше",'01.06.2016'!#REF!="ЦРЛ",'01.06.2016'!#REF!="МЛ",'01.06.2016'!#REF!="Інфекційна")</f>
        <v>#REF!</v>
      </c>
      <c r="L207" t="e">
        <f t="shared" si="4"/>
        <v>#REF!</v>
      </c>
      <c r="N207" t="e">
        <f t="shared" si="4"/>
        <v>#REF!</v>
      </c>
    </row>
    <row r="208" spans="2:14" x14ac:dyDescent="0.25">
      <c r="B208" t="e">
        <f>IF('01.06.2016'!#REF!="НД",1,0)</f>
        <v>#REF!</v>
      </c>
      <c r="C208" t="e">
        <f>IF('01.06.2016'!#REF!="СНІДцентр",1,0)</f>
        <v>#REF!</v>
      </c>
      <c r="D208" t="e">
        <f>IF('01.06.2016'!#REF!="ПТБ",1,0)</f>
        <v>#REF!</v>
      </c>
      <c r="E208" t="e">
        <f>OR('01.06.2016'!#REF!="ПМСД",'01.06.2016'!#REF!="поліклініка")</f>
        <v>#REF!</v>
      </c>
      <c r="F208" t="e">
        <f>IF('01.06.2016'!#REF!="Психоневрол.",1,0)</f>
        <v>#REF!</v>
      </c>
      <c r="G208" t="e">
        <f>OR('01.06.2016'!#REF!="Інше",'01.06.2016'!#REF!="ЦРЛ",'01.06.2016'!#REF!="МЛ",'01.06.2016'!#REF!="Інфекційна")</f>
        <v>#REF!</v>
      </c>
      <c r="L208" t="e">
        <f t="shared" si="4"/>
        <v>#REF!</v>
      </c>
      <c r="N208" t="e">
        <f t="shared" si="4"/>
        <v>#REF!</v>
      </c>
    </row>
    <row r="209" spans="2:14" x14ac:dyDescent="0.25">
      <c r="B209" t="e">
        <f>IF('01.06.2016'!#REF!="НД",1,0)</f>
        <v>#REF!</v>
      </c>
      <c r="C209" t="e">
        <f>IF('01.06.2016'!#REF!="СНІДцентр",1,0)</f>
        <v>#REF!</v>
      </c>
      <c r="D209" t="e">
        <f>IF('01.06.2016'!#REF!="ПТБ",1,0)</f>
        <v>#REF!</v>
      </c>
      <c r="E209" t="e">
        <f>OR('01.06.2016'!#REF!="ПМСД",'01.06.2016'!#REF!="поліклініка")</f>
        <v>#REF!</v>
      </c>
      <c r="F209" t="e">
        <f>IF('01.06.2016'!#REF!="Психоневрол.",1,0)</f>
        <v>#REF!</v>
      </c>
      <c r="G209" t="e">
        <f>OR('01.06.2016'!#REF!="Інше",'01.06.2016'!#REF!="ЦРЛ",'01.06.2016'!#REF!="МЛ",'01.06.2016'!#REF!="Інфекційна")</f>
        <v>#REF!</v>
      </c>
      <c r="L209" t="e">
        <f t="shared" si="4"/>
        <v>#REF!</v>
      </c>
      <c r="N209" t="e">
        <f t="shared" si="4"/>
        <v>#REF!</v>
      </c>
    </row>
    <row r="210" spans="2:14" x14ac:dyDescent="0.25">
      <c r="B210" t="e">
        <f>IF('01.06.2016'!#REF!="НД",1,0)</f>
        <v>#REF!</v>
      </c>
      <c r="C210" t="e">
        <f>IF('01.06.2016'!#REF!="СНІДцентр",1,0)</f>
        <v>#REF!</v>
      </c>
      <c r="D210" t="e">
        <f>IF('01.06.2016'!#REF!="ПТБ",1,0)</f>
        <v>#REF!</v>
      </c>
      <c r="E210" t="e">
        <f>OR('01.06.2016'!#REF!="ПМСД",'01.06.2016'!#REF!="поліклініка")</f>
        <v>#REF!</v>
      </c>
      <c r="F210" t="e">
        <f>IF('01.06.2016'!#REF!="Психоневрол.",1,0)</f>
        <v>#REF!</v>
      </c>
      <c r="G210" t="e">
        <f>OR('01.06.2016'!#REF!="Інше",'01.06.2016'!#REF!="ЦРЛ",'01.06.2016'!#REF!="МЛ",'01.06.2016'!#REF!="Інфекційна")</f>
        <v>#REF!</v>
      </c>
      <c r="L210" t="e">
        <f t="shared" si="4"/>
        <v>#REF!</v>
      </c>
      <c r="N210" t="e">
        <f t="shared" si="4"/>
        <v>#REF!</v>
      </c>
    </row>
    <row r="211" spans="2:14" x14ac:dyDescent="0.25">
      <c r="B211" t="e">
        <f>IF('01.06.2016'!#REF!="НД",1,0)</f>
        <v>#REF!</v>
      </c>
      <c r="C211" t="e">
        <f>IF('01.06.2016'!#REF!="СНІДцентр",1,0)</f>
        <v>#REF!</v>
      </c>
      <c r="D211" t="e">
        <f>IF('01.06.2016'!#REF!="ПТБ",1,0)</f>
        <v>#REF!</v>
      </c>
      <c r="E211" t="e">
        <f>OR('01.06.2016'!#REF!="ПМСД",'01.06.2016'!#REF!="поліклініка")</f>
        <v>#REF!</v>
      </c>
      <c r="F211" t="e">
        <f>IF('01.06.2016'!#REF!="Психоневрол.",1,0)</f>
        <v>#REF!</v>
      </c>
      <c r="G211" t="e">
        <f>OR('01.06.2016'!#REF!="Інше",'01.06.2016'!#REF!="ЦРЛ",'01.06.2016'!#REF!="МЛ",'01.06.2016'!#REF!="Інфекційна")</f>
        <v>#REF!</v>
      </c>
      <c r="L211" t="e">
        <f t="shared" si="4"/>
        <v>#REF!</v>
      </c>
      <c r="N211" t="e">
        <f t="shared" si="4"/>
        <v>#REF!</v>
      </c>
    </row>
    <row r="212" spans="2:14" x14ac:dyDescent="0.25">
      <c r="B212" t="e">
        <f>IF('01.06.2016'!#REF!="НД",1,0)</f>
        <v>#REF!</v>
      </c>
      <c r="C212" t="e">
        <f>IF('01.06.2016'!#REF!="СНІДцентр",1,0)</f>
        <v>#REF!</v>
      </c>
      <c r="D212" t="e">
        <f>IF('01.06.2016'!#REF!="ПТБ",1,0)</f>
        <v>#REF!</v>
      </c>
      <c r="E212" t="e">
        <f>OR('01.06.2016'!#REF!="ПМСД",'01.06.2016'!#REF!="поліклініка")</f>
        <v>#REF!</v>
      </c>
      <c r="F212" t="e">
        <f>IF('01.06.2016'!#REF!="Психоневрол.",1,0)</f>
        <v>#REF!</v>
      </c>
      <c r="G212" t="e">
        <f>OR('01.06.2016'!#REF!="Інше",'01.06.2016'!#REF!="ЦРЛ",'01.06.2016'!#REF!="МЛ",'01.06.2016'!#REF!="Інфекційна")</f>
        <v>#REF!</v>
      </c>
      <c r="L212" t="e">
        <f t="shared" si="4"/>
        <v>#REF!</v>
      </c>
      <c r="N212" t="e">
        <f t="shared" si="4"/>
        <v>#REF!</v>
      </c>
    </row>
    <row r="213" spans="2:14" x14ac:dyDescent="0.25">
      <c r="B213" t="e">
        <f>IF('01.06.2016'!#REF!="НД",1,0)</f>
        <v>#REF!</v>
      </c>
      <c r="C213" t="e">
        <f>IF('01.06.2016'!#REF!="СНІДцентр",1,0)</f>
        <v>#REF!</v>
      </c>
      <c r="D213" t="e">
        <f>IF('01.06.2016'!#REF!="ПТБ",1,0)</f>
        <v>#REF!</v>
      </c>
      <c r="E213" t="e">
        <f>OR('01.06.2016'!#REF!="ПМСД",'01.06.2016'!#REF!="поліклініка")</f>
        <v>#REF!</v>
      </c>
      <c r="F213" t="e">
        <f>IF('01.06.2016'!#REF!="Психоневрол.",1,0)</f>
        <v>#REF!</v>
      </c>
      <c r="G213" t="e">
        <f>OR('01.06.2016'!#REF!="Інше",'01.06.2016'!#REF!="ЦРЛ",'01.06.2016'!#REF!="МЛ",'01.06.2016'!#REF!="Інфекційна")</f>
        <v>#REF!</v>
      </c>
      <c r="L213" t="e">
        <f t="shared" si="4"/>
        <v>#REF!</v>
      </c>
      <c r="N213" t="e">
        <f t="shared" si="4"/>
        <v>#REF!</v>
      </c>
    </row>
    <row r="214" spans="2:14" x14ac:dyDescent="0.25">
      <c r="B214" t="e">
        <f>IF('01.06.2016'!#REF!="НД",1,0)</f>
        <v>#REF!</v>
      </c>
      <c r="C214" t="e">
        <f>IF('01.06.2016'!#REF!="СНІДцентр",1,0)</f>
        <v>#REF!</v>
      </c>
      <c r="D214" t="e">
        <f>IF('01.06.2016'!#REF!="ПТБ",1,0)</f>
        <v>#REF!</v>
      </c>
      <c r="E214" t="e">
        <f>OR('01.06.2016'!#REF!="ПМСД",'01.06.2016'!#REF!="поліклініка")</f>
        <v>#REF!</v>
      </c>
      <c r="F214" t="e">
        <f>IF('01.06.2016'!#REF!="Психоневрол.",1,0)</f>
        <v>#REF!</v>
      </c>
      <c r="G214" t="e">
        <f>OR('01.06.2016'!#REF!="Інше",'01.06.2016'!#REF!="ЦРЛ",'01.06.2016'!#REF!="МЛ",'01.06.2016'!#REF!="Інфекційна")</f>
        <v>#REF!</v>
      </c>
      <c r="L214" t="e">
        <f t="shared" si="4"/>
        <v>#REF!</v>
      </c>
      <c r="N214" t="e">
        <f t="shared" si="4"/>
        <v>#REF!</v>
      </c>
    </row>
    <row r="215" spans="2:14" x14ac:dyDescent="0.25">
      <c r="B215" t="e">
        <f>IF('01.06.2016'!#REF!="НД",1,0)</f>
        <v>#REF!</v>
      </c>
      <c r="C215" t="e">
        <f>IF('01.06.2016'!#REF!="СНІДцентр",1,0)</f>
        <v>#REF!</v>
      </c>
      <c r="D215" t="e">
        <f>IF('01.06.2016'!#REF!="ПТБ",1,0)</f>
        <v>#REF!</v>
      </c>
      <c r="E215" t="e">
        <f>OR('01.06.2016'!#REF!="ПМСД",'01.06.2016'!#REF!="поліклініка")</f>
        <v>#REF!</v>
      </c>
      <c r="F215" t="e">
        <f>IF('01.06.2016'!#REF!="Психоневрол.",1,0)</f>
        <v>#REF!</v>
      </c>
      <c r="G215" t="e">
        <f>OR('01.06.2016'!#REF!="Інше",'01.06.2016'!#REF!="ЦРЛ",'01.06.2016'!#REF!="МЛ",'01.06.2016'!#REF!="Інфекційна")</f>
        <v>#REF!</v>
      </c>
      <c r="L215" t="e">
        <f t="shared" si="4"/>
        <v>#REF!</v>
      </c>
      <c r="N215" t="e">
        <f t="shared" si="4"/>
        <v>#REF!</v>
      </c>
    </row>
    <row r="216" spans="2:14" x14ac:dyDescent="0.25">
      <c r="B216" t="e">
        <f>IF('01.06.2016'!#REF!="НД",1,0)</f>
        <v>#REF!</v>
      </c>
      <c r="C216" t="e">
        <f>IF('01.06.2016'!#REF!="СНІДцентр",1,0)</f>
        <v>#REF!</v>
      </c>
      <c r="D216" t="e">
        <f>IF('01.06.2016'!#REF!="ПТБ",1,0)</f>
        <v>#REF!</v>
      </c>
      <c r="E216" t="e">
        <f>OR('01.06.2016'!#REF!="ПМСД",'01.06.2016'!#REF!="поліклініка")</f>
        <v>#REF!</v>
      </c>
      <c r="F216" t="e">
        <f>IF('01.06.2016'!#REF!="Психоневрол.",1,0)</f>
        <v>#REF!</v>
      </c>
      <c r="G216" t="e">
        <f>OR('01.06.2016'!#REF!="Інше",'01.06.2016'!#REF!="ЦРЛ",'01.06.2016'!#REF!="МЛ",'01.06.2016'!#REF!="Інфекційна")</f>
        <v>#REF!</v>
      </c>
      <c r="L216" t="e">
        <f t="shared" si="4"/>
        <v>#REF!</v>
      </c>
      <c r="N216" t="e">
        <f t="shared" si="4"/>
        <v>#REF!</v>
      </c>
    </row>
    <row r="217" spans="2:14" x14ac:dyDescent="0.25">
      <c r="B217" t="e">
        <f>IF('01.06.2016'!#REF!="НД",1,0)</f>
        <v>#REF!</v>
      </c>
      <c r="C217" t="e">
        <f>IF('01.06.2016'!#REF!="СНІДцентр",1,0)</f>
        <v>#REF!</v>
      </c>
      <c r="D217" t="e">
        <f>IF('01.06.2016'!#REF!="ПТБ",1,0)</f>
        <v>#REF!</v>
      </c>
      <c r="E217" t="e">
        <f>OR('01.06.2016'!#REF!="ПМСД",'01.06.2016'!#REF!="поліклініка")</f>
        <v>#REF!</v>
      </c>
      <c r="F217" t="e">
        <f>IF('01.06.2016'!#REF!="Психоневрол.",1,0)</f>
        <v>#REF!</v>
      </c>
      <c r="G217" t="e">
        <f>OR('01.06.2016'!#REF!="Інше",'01.06.2016'!#REF!="ЦРЛ",'01.06.2016'!#REF!="МЛ",'01.06.2016'!#REF!="Інфекційна")</f>
        <v>#REF!</v>
      </c>
      <c r="L217" t="e">
        <f t="shared" si="4"/>
        <v>#REF!</v>
      </c>
      <c r="N217" t="e">
        <f t="shared" si="4"/>
        <v>#REF!</v>
      </c>
    </row>
    <row r="218" spans="2:14" x14ac:dyDescent="0.25">
      <c r="B218" t="e">
        <f>IF('01.06.2016'!#REF!="НД",1,0)</f>
        <v>#REF!</v>
      </c>
      <c r="C218" t="e">
        <f>IF('01.06.2016'!#REF!="СНІДцентр",1,0)</f>
        <v>#REF!</v>
      </c>
      <c r="D218" t="e">
        <f>IF('01.06.2016'!#REF!="ПТБ",1,0)</f>
        <v>#REF!</v>
      </c>
      <c r="E218" t="e">
        <f>OR('01.06.2016'!#REF!="ПМСД",'01.06.2016'!#REF!="поліклініка")</f>
        <v>#REF!</v>
      </c>
      <c r="F218" t="e">
        <f>IF('01.06.2016'!#REF!="Психоневрол.",1,0)</f>
        <v>#REF!</v>
      </c>
      <c r="G218" t="e">
        <f>OR('01.06.2016'!#REF!="Інше",'01.06.2016'!#REF!="ЦРЛ",'01.06.2016'!#REF!="МЛ",'01.06.2016'!#REF!="Інфекційна")</f>
        <v>#REF!</v>
      </c>
      <c r="L218" t="e">
        <f t="shared" si="4"/>
        <v>#REF!</v>
      </c>
      <c r="N218" t="e">
        <f t="shared" si="4"/>
        <v>#REF!</v>
      </c>
    </row>
    <row r="219" spans="2:14" x14ac:dyDescent="0.25">
      <c r="B219" t="e">
        <f>IF('01.06.2016'!#REF!="НД",1,0)</f>
        <v>#REF!</v>
      </c>
      <c r="C219" t="e">
        <f>IF('01.06.2016'!#REF!="СНІДцентр",1,0)</f>
        <v>#REF!</v>
      </c>
      <c r="D219" t="e">
        <f>IF('01.06.2016'!#REF!="ПТБ",1,0)</f>
        <v>#REF!</v>
      </c>
      <c r="E219" t="e">
        <f>OR('01.06.2016'!#REF!="ПМСД",'01.06.2016'!#REF!="поліклініка")</f>
        <v>#REF!</v>
      </c>
      <c r="F219" t="e">
        <f>IF('01.06.2016'!#REF!="Психоневрол.",1,0)</f>
        <v>#REF!</v>
      </c>
      <c r="G219" t="e">
        <f>OR('01.06.2016'!#REF!="Інше",'01.06.2016'!#REF!="ЦРЛ",'01.06.2016'!#REF!="МЛ",'01.06.2016'!#REF!="Інфекційна")</f>
        <v>#REF!</v>
      </c>
      <c r="L219" t="e">
        <f t="shared" si="4"/>
        <v>#REF!</v>
      </c>
      <c r="N219" t="e">
        <f t="shared" si="4"/>
        <v>#REF!</v>
      </c>
    </row>
    <row r="220" spans="2:14" x14ac:dyDescent="0.25">
      <c r="B220" t="e">
        <f>IF('01.06.2016'!#REF!="НД",1,0)</f>
        <v>#REF!</v>
      </c>
      <c r="C220" t="e">
        <f>IF('01.06.2016'!#REF!="СНІДцентр",1,0)</f>
        <v>#REF!</v>
      </c>
      <c r="D220" t="e">
        <f>IF('01.06.2016'!#REF!="ПТБ",1,0)</f>
        <v>#REF!</v>
      </c>
      <c r="E220" t="e">
        <f>OR('01.06.2016'!#REF!="ПМСД",'01.06.2016'!#REF!="поліклініка")</f>
        <v>#REF!</v>
      </c>
      <c r="F220" t="e">
        <f>IF('01.06.2016'!#REF!="Психоневрол.",1,0)</f>
        <v>#REF!</v>
      </c>
      <c r="G220" t="e">
        <f>OR('01.06.2016'!#REF!="Інше",'01.06.2016'!#REF!="ЦРЛ",'01.06.2016'!#REF!="МЛ",'01.06.2016'!#REF!="Інфекційна")</f>
        <v>#REF!</v>
      </c>
      <c r="L220" t="e">
        <f t="shared" si="4"/>
        <v>#REF!</v>
      </c>
      <c r="N220" t="e">
        <f t="shared" si="4"/>
        <v>#REF!</v>
      </c>
    </row>
    <row r="221" spans="2:14" x14ac:dyDescent="0.25">
      <c r="B221" t="e">
        <f>IF('01.06.2016'!#REF!="НД",1,0)</f>
        <v>#REF!</v>
      </c>
      <c r="C221" t="e">
        <f>IF('01.06.2016'!#REF!="СНІДцентр",1,0)</f>
        <v>#REF!</v>
      </c>
      <c r="D221" t="e">
        <f>IF('01.06.2016'!#REF!="ПТБ",1,0)</f>
        <v>#REF!</v>
      </c>
      <c r="E221" t="e">
        <f>OR('01.06.2016'!#REF!="ПМСД",'01.06.2016'!#REF!="поліклініка")</f>
        <v>#REF!</v>
      </c>
      <c r="F221" t="e">
        <f>IF('01.06.2016'!#REF!="Психоневрол.",1,0)</f>
        <v>#REF!</v>
      </c>
      <c r="G221" t="e">
        <f>OR('01.06.2016'!#REF!="Інше",'01.06.2016'!#REF!="ЦРЛ",'01.06.2016'!#REF!="МЛ",'01.06.2016'!#REF!="Інфекційна")</f>
        <v>#REF!</v>
      </c>
      <c r="L221" t="e">
        <f t="shared" si="4"/>
        <v>#REF!</v>
      </c>
      <c r="N221" t="e">
        <f t="shared" si="4"/>
        <v>#REF!</v>
      </c>
    </row>
    <row r="222" spans="2:14" x14ac:dyDescent="0.25">
      <c r="B222" t="e">
        <f>IF('01.06.2016'!#REF!="НД",1,0)</f>
        <v>#REF!</v>
      </c>
      <c r="C222" t="e">
        <f>IF('01.06.2016'!#REF!="СНІДцентр",1,0)</f>
        <v>#REF!</v>
      </c>
      <c r="D222" t="e">
        <f>IF('01.06.2016'!#REF!="ПТБ",1,0)</f>
        <v>#REF!</v>
      </c>
      <c r="E222" t="e">
        <f>OR('01.06.2016'!#REF!="ПМСД",'01.06.2016'!#REF!="поліклініка")</f>
        <v>#REF!</v>
      </c>
      <c r="F222" t="e">
        <f>IF('01.06.2016'!#REF!="Психоневрол.",1,0)</f>
        <v>#REF!</v>
      </c>
      <c r="G222" t="e">
        <f>OR('01.06.2016'!#REF!="Інше",'01.06.2016'!#REF!="ЦРЛ",'01.06.2016'!#REF!="МЛ",'01.06.2016'!#REF!="Інфекційна")</f>
        <v>#REF!</v>
      </c>
      <c r="L222" t="e">
        <f t="shared" si="4"/>
        <v>#REF!</v>
      </c>
      <c r="N222" t="e">
        <f t="shared" si="4"/>
        <v>#REF!</v>
      </c>
    </row>
    <row r="223" spans="2:14" x14ac:dyDescent="0.25">
      <c r="B223" t="e">
        <f>IF('01.06.2016'!#REF!="НД",1,0)</f>
        <v>#REF!</v>
      </c>
      <c r="C223" t="e">
        <f>IF('01.06.2016'!#REF!="СНІДцентр",1,0)</f>
        <v>#REF!</v>
      </c>
      <c r="D223" t="e">
        <f>IF('01.06.2016'!#REF!="ПТБ",1,0)</f>
        <v>#REF!</v>
      </c>
      <c r="E223" t="e">
        <f>OR('01.06.2016'!#REF!="ПМСД",'01.06.2016'!#REF!="поліклініка")</f>
        <v>#REF!</v>
      </c>
      <c r="F223" t="e">
        <f>IF('01.06.2016'!#REF!="Психоневрол.",1,0)</f>
        <v>#REF!</v>
      </c>
      <c r="G223" t="e">
        <f>OR('01.06.2016'!#REF!="Інше",'01.06.2016'!#REF!="ЦРЛ",'01.06.2016'!#REF!="МЛ",'01.06.2016'!#REF!="Інфекційна")</f>
        <v>#REF!</v>
      </c>
      <c r="L223" t="e">
        <f t="shared" si="4"/>
        <v>#REF!</v>
      </c>
      <c r="N223" t="e">
        <f t="shared" si="4"/>
        <v>#REF!</v>
      </c>
    </row>
    <row r="224" spans="2:14" x14ac:dyDescent="0.25">
      <c r="B224" t="e">
        <f>IF('01.06.2016'!#REF!="НД",1,0)</f>
        <v>#REF!</v>
      </c>
      <c r="C224" t="e">
        <f>IF('01.06.2016'!#REF!="СНІДцентр",1,0)</f>
        <v>#REF!</v>
      </c>
      <c r="D224" t="e">
        <f>IF('01.06.2016'!#REF!="ПТБ",1,0)</f>
        <v>#REF!</v>
      </c>
      <c r="E224" t="e">
        <f>OR('01.06.2016'!#REF!="ПМСД",'01.06.2016'!#REF!="поліклініка")</f>
        <v>#REF!</v>
      </c>
      <c r="F224" t="e">
        <f>IF('01.06.2016'!#REF!="Психоневрол.",1,0)</f>
        <v>#REF!</v>
      </c>
      <c r="G224" t="e">
        <f>OR('01.06.2016'!#REF!="Інше",'01.06.2016'!#REF!="ЦРЛ",'01.06.2016'!#REF!="МЛ",'01.06.2016'!#REF!="Інфекційна")</f>
        <v>#REF!</v>
      </c>
      <c r="L224" t="e">
        <f t="shared" si="4"/>
        <v>#REF!</v>
      </c>
      <c r="N224" t="e">
        <f t="shared" si="4"/>
        <v>#REF!</v>
      </c>
    </row>
    <row r="225" spans="2:14" x14ac:dyDescent="0.25">
      <c r="B225" t="e">
        <f>IF('01.06.2016'!#REF!="НД",1,0)</f>
        <v>#REF!</v>
      </c>
      <c r="C225" t="e">
        <f>IF('01.06.2016'!#REF!="СНІДцентр",1,0)</f>
        <v>#REF!</v>
      </c>
      <c r="D225" t="e">
        <f>IF('01.06.2016'!#REF!="ПТБ",1,0)</f>
        <v>#REF!</v>
      </c>
      <c r="E225" t="e">
        <f>OR('01.06.2016'!#REF!="ПМСД",'01.06.2016'!#REF!="поліклініка")</f>
        <v>#REF!</v>
      </c>
      <c r="F225" t="e">
        <f>IF('01.06.2016'!#REF!="Психоневрол.",1,0)</f>
        <v>#REF!</v>
      </c>
      <c r="G225" t="e">
        <f>OR('01.06.2016'!#REF!="Інше",'01.06.2016'!#REF!="ЦРЛ",'01.06.2016'!#REF!="МЛ",'01.06.2016'!#REF!="Інфекційна")</f>
        <v>#REF!</v>
      </c>
      <c r="L225" t="e">
        <f t="shared" si="4"/>
        <v>#REF!</v>
      </c>
      <c r="N225" t="e">
        <f t="shared" si="4"/>
        <v>#REF!</v>
      </c>
    </row>
    <row r="226" spans="2:14" x14ac:dyDescent="0.25">
      <c r="B226" t="e">
        <f>IF('01.06.2016'!#REF!="НД",1,0)</f>
        <v>#REF!</v>
      </c>
      <c r="C226" t="e">
        <f>IF('01.06.2016'!#REF!="СНІДцентр",1,0)</f>
        <v>#REF!</v>
      </c>
      <c r="D226" t="e">
        <f>IF('01.06.2016'!#REF!="ПТБ",1,0)</f>
        <v>#REF!</v>
      </c>
      <c r="E226" t="e">
        <f>OR('01.06.2016'!#REF!="ПМСД",'01.06.2016'!#REF!="поліклініка")</f>
        <v>#REF!</v>
      </c>
      <c r="F226" t="e">
        <f>IF('01.06.2016'!#REF!="Психоневрол.",1,0)</f>
        <v>#REF!</v>
      </c>
      <c r="G226" t="e">
        <f>OR('01.06.2016'!#REF!="Інше",'01.06.2016'!#REF!="ЦРЛ",'01.06.2016'!#REF!="МЛ",'01.06.2016'!#REF!="Інфекційна")</f>
        <v>#REF!</v>
      </c>
      <c r="L226" t="e">
        <f t="shared" si="4"/>
        <v>#REF!</v>
      </c>
      <c r="N226" t="e">
        <f t="shared" si="4"/>
        <v>#REF!</v>
      </c>
    </row>
    <row r="227" spans="2:14" x14ac:dyDescent="0.25">
      <c r="B227" t="e">
        <f>IF('01.06.2016'!#REF!="НД",1,0)</f>
        <v>#REF!</v>
      </c>
      <c r="C227" t="e">
        <f>IF('01.06.2016'!#REF!="СНІДцентр",1,0)</f>
        <v>#REF!</v>
      </c>
      <c r="D227" t="e">
        <f>IF('01.06.2016'!#REF!="ПТБ",1,0)</f>
        <v>#REF!</v>
      </c>
      <c r="E227" t="e">
        <f>OR('01.06.2016'!#REF!="ПМСД",'01.06.2016'!#REF!="поліклініка")</f>
        <v>#REF!</v>
      </c>
      <c r="F227" t="e">
        <f>IF('01.06.2016'!#REF!="Психоневрол.",1,0)</f>
        <v>#REF!</v>
      </c>
      <c r="G227" t="e">
        <f>OR('01.06.2016'!#REF!="Інше",'01.06.2016'!#REF!="ЦРЛ",'01.06.2016'!#REF!="МЛ",'01.06.2016'!#REF!="Інфекційна")</f>
        <v>#REF!</v>
      </c>
      <c r="L227" t="e">
        <f t="shared" si="4"/>
        <v>#REF!</v>
      </c>
      <c r="N227" t="e">
        <f t="shared" si="4"/>
        <v>#REF!</v>
      </c>
    </row>
    <row r="228" spans="2:14" x14ac:dyDescent="0.25">
      <c r="B228" t="e">
        <f>IF('01.06.2016'!#REF!="НД",1,0)</f>
        <v>#REF!</v>
      </c>
      <c r="C228" t="e">
        <f>IF('01.06.2016'!#REF!="СНІДцентр",1,0)</f>
        <v>#REF!</v>
      </c>
      <c r="D228" t="e">
        <f>IF('01.06.2016'!#REF!="ПТБ",1,0)</f>
        <v>#REF!</v>
      </c>
      <c r="E228" t="e">
        <f>OR('01.06.2016'!#REF!="ПМСД",'01.06.2016'!#REF!="поліклініка")</f>
        <v>#REF!</v>
      </c>
      <c r="F228" t="e">
        <f>IF('01.06.2016'!#REF!="Психоневрол.",1,0)</f>
        <v>#REF!</v>
      </c>
      <c r="G228" t="e">
        <f>OR('01.06.2016'!#REF!="Інше",'01.06.2016'!#REF!="ЦРЛ",'01.06.2016'!#REF!="МЛ",'01.06.2016'!#REF!="Інфекційна")</f>
        <v>#REF!</v>
      </c>
      <c r="L228" t="e">
        <f t="shared" si="4"/>
        <v>#REF!</v>
      </c>
      <c r="N228" t="e">
        <f t="shared" si="4"/>
        <v>#REF!</v>
      </c>
    </row>
    <row r="229" spans="2:14" x14ac:dyDescent="0.25">
      <c r="B229" t="e">
        <f>IF('01.06.2016'!#REF!="НД",1,0)</f>
        <v>#REF!</v>
      </c>
      <c r="C229" t="e">
        <f>IF('01.06.2016'!#REF!="СНІДцентр",1,0)</f>
        <v>#REF!</v>
      </c>
      <c r="D229" t="e">
        <f>IF('01.06.2016'!#REF!="ПТБ",1,0)</f>
        <v>#REF!</v>
      </c>
      <c r="E229" t="e">
        <f>OR('01.06.2016'!#REF!="ПМСД",'01.06.2016'!#REF!="поліклініка")</f>
        <v>#REF!</v>
      </c>
      <c r="F229" t="e">
        <f>IF('01.06.2016'!#REF!="Психоневрол.",1,0)</f>
        <v>#REF!</v>
      </c>
      <c r="G229" t="e">
        <f>OR('01.06.2016'!#REF!="Інше",'01.06.2016'!#REF!="ЦРЛ",'01.06.2016'!#REF!="МЛ",'01.06.2016'!#REF!="Інфекційна")</f>
        <v>#REF!</v>
      </c>
      <c r="L229" t="e">
        <f t="shared" si="4"/>
        <v>#REF!</v>
      </c>
      <c r="N229" t="e">
        <f t="shared" si="4"/>
        <v>#REF!</v>
      </c>
    </row>
    <row r="230" spans="2:14" x14ac:dyDescent="0.25">
      <c r="B230" t="e">
        <f>IF('01.06.2016'!#REF!="НД",1,0)</f>
        <v>#REF!</v>
      </c>
      <c r="C230" t="e">
        <f>IF('01.06.2016'!#REF!="СНІДцентр",1,0)</f>
        <v>#REF!</v>
      </c>
      <c r="D230" t="e">
        <f>IF('01.06.2016'!#REF!="ПТБ",1,0)</f>
        <v>#REF!</v>
      </c>
      <c r="E230" t="e">
        <f>OR('01.06.2016'!#REF!="ПМСД",'01.06.2016'!#REF!="поліклініка")</f>
        <v>#REF!</v>
      </c>
      <c r="F230" t="e">
        <f>IF('01.06.2016'!#REF!="Психоневрол.",1,0)</f>
        <v>#REF!</v>
      </c>
      <c r="G230" t="e">
        <f>OR('01.06.2016'!#REF!="Інше",'01.06.2016'!#REF!="ЦРЛ",'01.06.2016'!#REF!="МЛ",'01.06.2016'!#REF!="Інфекційна")</f>
        <v>#REF!</v>
      </c>
      <c r="L230" t="e">
        <f t="shared" si="4"/>
        <v>#REF!</v>
      </c>
      <c r="N230" t="e">
        <f t="shared" si="4"/>
        <v>#REF!</v>
      </c>
    </row>
    <row r="231" spans="2:14" x14ac:dyDescent="0.25">
      <c r="B231" t="e">
        <f>IF('01.06.2016'!#REF!="НД",1,0)</f>
        <v>#REF!</v>
      </c>
      <c r="C231" t="e">
        <f>IF('01.06.2016'!#REF!="СНІДцентр",1,0)</f>
        <v>#REF!</v>
      </c>
      <c r="D231" t="e">
        <f>IF('01.06.2016'!#REF!="ПТБ",1,0)</f>
        <v>#REF!</v>
      </c>
      <c r="E231" t="e">
        <f>OR('01.06.2016'!#REF!="ПМСД",'01.06.2016'!#REF!="поліклініка")</f>
        <v>#REF!</v>
      </c>
      <c r="F231" t="e">
        <f>IF('01.06.2016'!#REF!="Психоневрол.",1,0)</f>
        <v>#REF!</v>
      </c>
      <c r="G231" t="e">
        <f>OR('01.06.2016'!#REF!="Інше",'01.06.2016'!#REF!="ЦРЛ",'01.06.2016'!#REF!="МЛ",'01.06.2016'!#REF!="Інфекційна")</f>
        <v>#REF!</v>
      </c>
      <c r="L231" t="e">
        <f t="shared" si="4"/>
        <v>#REF!</v>
      </c>
      <c r="N231" t="e">
        <f t="shared" si="4"/>
        <v>#REF!</v>
      </c>
    </row>
    <row r="232" spans="2:14" x14ac:dyDescent="0.25">
      <c r="B232" t="e">
        <f>IF('01.06.2016'!#REF!="НД",1,0)</f>
        <v>#REF!</v>
      </c>
      <c r="C232" t="e">
        <f>IF('01.06.2016'!#REF!="СНІДцентр",1,0)</f>
        <v>#REF!</v>
      </c>
      <c r="D232" t="e">
        <f>IF('01.06.2016'!#REF!="ПТБ",1,0)</f>
        <v>#REF!</v>
      </c>
      <c r="E232" t="e">
        <f>OR('01.06.2016'!#REF!="ПМСД",'01.06.2016'!#REF!="поліклініка")</f>
        <v>#REF!</v>
      </c>
      <c r="F232" t="e">
        <f>IF('01.06.2016'!#REF!="Психоневрол.",1,0)</f>
        <v>#REF!</v>
      </c>
      <c r="G232" t="e">
        <f>OR('01.06.2016'!#REF!="Інше",'01.06.2016'!#REF!="ЦРЛ",'01.06.2016'!#REF!="МЛ",'01.06.2016'!#REF!="Інфекційна")</f>
        <v>#REF!</v>
      </c>
      <c r="L232" t="e">
        <f t="shared" si="4"/>
        <v>#REF!</v>
      </c>
      <c r="N232" t="e">
        <f t="shared" si="4"/>
        <v>#REF!</v>
      </c>
    </row>
    <row r="233" spans="2:14" x14ac:dyDescent="0.25">
      <c r="B233" t="e">
        <f>IF('01.06.2016'!#REF!="НД",1,0)</f>
        <v>#REF!</v>
      </c>
      <c r="C233" t="e">
        <f>IF('01.06.2016'!#REF!="СНІДцентр",1,0)</f>
        <v>#REF!</v>
      </c>
      <c r="D233" t="e">
        <f>IF('01.06.2016'!#REF!="ПТБ",1,0)</f>
        <v>#REF!</v>
      </c>
      <c r="E233" t="e">
        <f>OR('01.06.2016'!#REF!="ПМСД",'01.06.2016'!#REF!="поліклініка")</f>
        <v>#REF!</v>
      </c>
      <c r="F233" t="e">
        <f>IF('01.06.2016'!#REF!="Психоневрол.",1,0)</f>
        <v>#REF!</v>
      </c>
      <c r="G233" t="e">
        <f>OR('01.06.2016'!#REF!="Інше",'01.06.2016'!#REF!="ЦРЛ",'01.06.2016'!#REF!="МЛ",'01.06.2016'!#REF!="Інфекційна")</f>
        <v>#REF!</v>
      </c>
      <c r="L233" t="e">
        <f t="shared" si="4"/>
        <v>#REF!</v>
      </c>
      <c r="N233" t="e">
        <f t="shared" si="4"/>
        <v>#REF!</v>
      </c>
    </row>
    <row r="234" spans="2:14" x14ac:dyDescent="0.25">
      <c r="B234" t="e">
        <f>IF('01.06.2016'!#REF!="НД",1,0)</f>
        <v>#REF!</v>
      </c>
      <c r="C234" t="e">
        <f>IF('01.06.2016'!#REF!="СНІДцентр",1,0)</f>
        <v>#REF!</v>
      </c>
      <c r="D234" t="e">
        <f>IF('01.06.2016'!#REF!="ПТБ",1,0)</f>
        <v>#REF!</v>
      </c>
      <c r="E234" t="e">
        <f>OR('01.06.2016'!#REF!="ПМСД",'01.06.2016'!#REF!="поліклініка")</f>
        <v>#REF!</v>
      </c>
      <c r="F234" t="e">
        <f>IF('01.06.2016'!#REF!="Психоневрол.",1,0)</f>
        <v>#REF!</v>
      </c>
      <c r="G234" t="e">
        <f>OR('01.06.2016'!#REF!="Інше",'01.06.2016'!#REF!="ЦРЛ",'01.06.2016'!#REF!="МЛ",'01.06.2016'!#REF!="Інфекційна")</f>
        <v>#REF!</v>
      </c>
      <c r="L234" t="e">
        <f t="shared" si="4"/>
        <v>#REF!</v>
      </c>
      <c r="N234" t="e">
        <f t="shared" si="4"/>
        <v>#REF!</v>
      </c>
    </row>
    <row r="235" spans="2:14" x14ac:dyDescent="0.25">
      <c r="B235" t="e">
        <f>IF('01.06.2016'!#REF!="НД",1,0)</f>
        <v>#REF!</v>
      </c>
      <c r="C235" t="e">
        <f>IF('01.06.2016'!#REF!="СНІДцентр",1,0)</f>
        <v>#REF!</v>
      </c>
      <c r="D235" t="e">
        <f>IF('01.06.2016'!#REF!="ПТБ",1,0)</f>
        <v>#REF!</v>
      </c>
      <c r="E235" t="e">
        <f>OR('01.06.2016'!#REF!="ПМСД",'01.06.2016'!#REF!="поліклініка")</f>
        <v>#REF!</v>
      </c>
      <c r="F235" t="e">
        <f>IF('01.06.2016'!#REF!="Психоневрол.",1,0)</f>
        <v>#REF!</v>
      </c>
      <c r="G235" t="e">
        <f>OR('01.06.2016'!#REF!="Інше",'01.06.2016'!#REF!="ЦРЛ",'01.06.2016'!#REF!="МЛ",'01.06.2016'!#REF!="Інфекційна")</f>
        <v>#REF!</v>
      </c>
      <c r="L235" t="e">
        <f t="shared" si="4"/>
        <v>#REF!</v>
      </c>
      <c r="N235" t="e">
        <f t="shared" si="4"/>
        <v>#REF!</v>
      </c>
    </row>
    <row r="236" spans="2:14" x14ac:dyDescent="0.25">
      <c r="B236" t="e">
        <f>IF('01.06.2016'!#REF!="НД",1,0)</f>
        <v>#REF!</v>
      </c>
      <c r="C236" t="e">
        <f>IF('01.06.2016'!#REF!="СНІДцентр",1,0)</f>
        <v>#REF!</v>
      </c>
      <c r="D236" t="e">
        <f>IF('01.06.2016'!#REF!="ПТБ",1,0)</f>
        <v>#REF!</v>
      </c>
      <c r="E236" t="e">
        <f>OR('01.06.2016'!#REF!="ПМСД",'01.06.2016'!#REF!="поліклініка")</f>
        <v>#REF!</v>
      </c>
      <c r="F236" t="e">
        <f>IF('01.06.2016'!#REF!="Психоневрол.",1,0)</f>
        <v>#REF!</v>
      </c>
      <c r="G236" t="e">
        <f>OR('01.06.2016'!#REF!="Інше",'01.06.2016'!#REF!="ЦРЛ",'01.06.2016'!#REF!="МЛ",'01.06.2016'!#REF!="Інфекційна")</f>
        <v>#REF!</v>
      </c>
      <c r="L236" t="e">
        <f t="shared" si="4"/>
        <v>#REF!</v>
      </c>
      <c r="N236" t="e">
        <f t="shared" si="4"/>
        <v>#REF!</v>
      </c>
    </row>
    <row r="237" spans="2:14" x14ac:dyDescent="0.25">
      <c r="B237" t="e">
        <f>IF('01.06.2016'!#REF!="НД",1,0)</f>
        <v>#REF!</v>
      </c>
      <c r="C237" t="e">
        <f>IF('01.06.2016'!#REF!="СНІДцентр",1,0)</f>
        <v>#REF!</v>
      </c>
      <c r="D237" t="e">
        <f>IF('01.06.2016'!#REF!="ПТБ",1,0)</f>
        <v>#REF!</v>
      </c>
      <c r="E237" t="e">
        <f>OR('01.06.2016'!#REF!="ПМСД",'01.06.2016'!#REF!="поліклініка")</f>
        <v>#REF!</v>
      </c>
      <c r="F237" t="e">
        <f>IF('01.06.2016'!#REF!="Психоневрол.",1,0)</f>
        <v>#REF!</v>
      </c>
      <c r="G237" t="e">
        <f>OR('01.06.2016'!#REF!="Інше",'01.06.2016'!#REF!="ЦРЛ",'01.06.2016'!#REF!="МЛ",'01.06.2016'!#REF!="Інфекційна")</f>
        <v>#REF!</v>
      </c>
      <c r="L237" t="e">
        <f t="shared" si="4"/>
        <v>#REF!</v>
      </c>
      <c r="N237" t="e">
        <f t="shared" si="4"/>
        <v>#REF!</v>
      </c>
    </row>
    <row r="238" spans="2:14" x14ac:dyDescent="0.25">
      <c r="B238" t="e">
        <f>IF('01.06.2016'!#REF!="НД",1,0)</f>
        <v>#REF!</v>
      </c>
      <c r="C238" t="e">
        <f>IF('01.06.2016'!#REF!="СНІДцентр",1,0)</f>
        <v>#REF!</v>
      </c>
      <c r="D238" t="e">
        <f>IF('01.06.2016'!#REF!="ПТБ",1,0)</f>
        <v>#REF!</v>
      </c>
      <c r="E238" t="e">
        <f>OR('01.06.2016'!#REF!="ПМСД",'01.06.2016'!#REF!="поліклініка")</f>
        <v>#REF!</v>
      </c>
      <c r="F238" t="e">
        <f>IF('01.06.2016'!#REF!="Психоневрол.",1,0)</f>
        <v>#REF!</v>
      </c>
      <c r="G238" t="e">
        <f>OR('01.06.2016'!#REF!="Інше",'01.06.2016'!#REF!="ЦРЛ",'01.06.2016'!#REF!="МЛ",'01.06.2016'!#REF!="Інфекційна")</f>
        <v>#REF!</v>
      </c>
      <c r="L238" t="e">
        <f t="shared" si="4"/>
        <v>#REF!</v>
      </c>
      <c r="N238" t="e">
        <f t="shared" si="4"/>
        <v>#REF!</v>
      </c>
    </row>
    <row r="239" spans="2:14" x14ac:dyDescent="0.25">
      <c r="B239" t="e">
        <f>IF('01.06.2016'!#REF!="НД",1,0)</f>
        <v>#REF!</v>
      </c>
      <c r="C239" t="e">
        <f>IF('01.06.2016'!#REF!="СНІДцентр",1,0)</f>
        <v>#REF!</v>
      </c>
      <c r="D239" t="e">
        <f>IF('01.06.2016'!#REF!="ПТБ",1,0)</f>
        <v>#REF!</v>
      </c>
      <c r="E239" t="e">
        <f>OR('01.06.2016'!#REF!="ПМСД",'01.06.2016'!#REF!="поліклініка")</f>
        <v>#REF!</v>
      </c>
      <c r="F239" t="e">
        <f>IF('01.06.2016'!#REF!="Психоневрол.",1,0)</f>
        <v>#REF!</v>
      </c>
      <c r="G239" t="e">
        <f>OR('01.06.2016'!#REF!="Інше",'01.06.2016'!#REF!="ЦРЛ",'01.06.2016'!#REF!="МЛ",'01.06.2016'!#REF!="Інфекційна")</f>
        <v>#REF!</v>
      </c>
      <c r="L239" t="e">
        <f t="shared" si="4"/>
        <v>#REF!</v>
      </c>
      <c r="N239" t="e">
        <f t="shared" si="4"/>
        <v>#REF!</v>
      </c>
    </row>
    <row r="240" spans="2:14" x14ac:dyDescent="0.25">
      <c r="B240" t="e">
        <f>IF('01.06.2016'!#REF!="НД",1,0)</f>
        <v>#REF!</v>
      </c>
      <c r="C240" t="e">
        <f>IF('01.06.2016'!#REF!="СНІДцентр",1,0)</f>
        <v>#REF!</v>
      </c>
      <c r="D240" t="e">
        <f>IF('01.06.2016'!#REF!="ПТБ",1,0)</f>
        <v>#REF!</v>
      </c>
      <c r="E240" t="e">
        <f>OR('01.06.2016'!#REF!="ПМСД",'01.06.2016'!#REF!="поліклініка")</f>
        <v>#REF!</v>
      </c>
      <c r="F240" t="e">
        <f>IF('01.06.2016'!#REF!="Психоневрол.",1,0)</f>
        <v>#REF!</v>
      </c>
      <c r="G240" t="e">
        <f>OR('01.06.2016'!#REF!="Інше",'01.06.2016'!#REF!="ЦРЛ",'01.06.2016'!#REF!="МЛ",'01.06.2016'!#REF!="Інфекційна")</f>
        <v>#REF!</v>
      </c>
      <c r="L240" t="e">
        <f t="shared" si="4"/>
        <v>#REF!</v>
      </c>
      <c r="N240" t="e">
        <f t="shared" si="4"/>
        <v>#REF!</v>
      </c>
    </row>
    <row r="241" spans="2:14" x14ac:dyDescent="0.25">
      <c r="B241" t="e">
        <f>IF('01.06.2016'!#REF!="НД",1,0)</f>
        <v>#REF!</v>
      </c>
      <c r="C241" t="e">
        <f>IF('01.06.2016'!#REF!="СНІДцентр",1,0)</f>
        <v>#REF!</v>
      </c>
      <c r="D241" t="e">
        <f>IF('01.06.2016'!#REF!="ПТБ",1,0)</f>
        <v>#REF!</v>
      </c>
      <c r="E241" t="e">
        <f>OR('01.06.2016'!#REF!="ПМСД",'01.06.2016'!#REF!="поліклініка")</f>
        <v>#REF!</v>
      </c>
      <c r="F241" t="e">
        <f>IF('01.06.2016'!#REF!="Психоневрол.",1,0)</f>
        <v>#REF!</v>
      </c>
      <c r="G241" t="e">
        <f>OR('01.06.2016'!#REF!="Інше",'01.06.2016'!#REF!="ЦРЛ",'01.06.2016'!#REF!="МЛ",'01.06.2016'!#REF!="Інфекційна")</f>
        <v>#REF!</v>
      </c>
      <c r="L241" t="e">
        <f t="shared" si="4"/>
        <v>#REF!</v>
      </c>
      <c r="N241" t="e">
        <f t="shared" si="4"/>
        <v>#REF!</v>
      </c>
    </row>
    <row r="242" spans="2:14" x14ac:dyDescent="0.25">
      <c r="B242" t="e">
        <f>IF('01.06.2016'!#REF!="НД",1,0)</f>
        <v>#REF!</v>
      </c>
      <c r="C242" t="e">
        <f>IF('01.06.2016'!#REF!="СНІДцентр",1,0)</f>
        <v>#REF!</v>
      </c>
      <c r="D242" t="e">
        <f>IF('01.06.2016'!#REF!="ПТБ",1,0)</f>
        <v>#REF!</v>
      </c>
      <c r="E242" t="e">
        <f>OR('01.06.2016'!#REF!="ПМСД",'01.06.2016'!#REF!="поліклініка")</f>
        <v>#REF!</v>
      </c>
      <c r="F242" t="e">
        <f>IF('01.06.2016'!#REF!="Психоневрол.",1,0)</f>
        <v>#REF!</v>
      </c>
      <c r="G242" t="e">
        <f>OR('01.06.2016'!#REF!="Інше",'01.06.2016'!#REF!="ЦРЛ",'01.06.2016'!#REF!="МЛ",'01.06.2016'!#REF!="Інфекційна")</f>
        <v>#REF!</v>
      </c>
      <c r="L242" t="e">
        <f t="shared" si="4"/>
        <v>#REF!</v>
      </c>
      <c r="N242" t="e">
        <f t="shared" si="4"/>
        <v>#REF!</v>
      </c>
    </row>
    <row r="243" spans="2:14" x14ac:dyDescent="0.25">
      <c r="B243" t="e">
        <f>IF('01.06.2016'!#REF!="НД",1,0)</f>
        <v>#REF!</v>
      </c>
      <c r="C243" t="e">
        <f>IF('01.06.2016'!#REF!="СНІДцентр",1,0)</f>
        <v>#REF!</v>
      </c>
      <c r="D243" t="e">
        <f>IF('01.06.2016'!#REF!="ПТБ",1,0)</f>
        <v>#REF!</v>
      </c>
      <c r="E243" t="e">
        <f>OR('01.06.2016'!#REF!="ПМСД",'01.06.2016'!#REF!="поліклініка")</f>
        <v>#REF!</v>
      </c>
      <c r="F243" t="e">
        <f>IF('01.06.2016'!#REF!="Психоневрол.",1,0)</f>
        <v>#REF!</v>
      </c>
      <c r="G243" t="e">
        <f>OR('01.06.2016'!#REF!="Інше",'01.06.2016'!#REF!="ЦРЛ",'01.06.2016'!#REF!="МЛ",'01.06.2016'!#REF!="Інфекційна")</f>
        <v>#REF!</v>
      </c>
      <c r="L243" t="e">
        <f t="shared" si="4"/>
        <v>#REF!</v>
      </c>
      <c r="N243" t="e">
        <f t="shared" si="4"/>
        <v>#REF!</v>
      </c>
    </row>
    <row r="244" spans="2:14" x14ac:dyDescent="0.25">
      <c r="B244" t="e">
        <f>IF('01.06.2016'!#REF!="НД",1,0)</f>
        <v>#REF!</v>
      </c>
      <c r="C244" t="e">
        <f>IF('01.06.2016'!#REF!="СНІДцентр",1,0)</f>
        <v>#REF!</v>
      </c>
      <c r="D244" t="e">
        <f>IF('01.06.2016'!#REF!="ПТБ",1,0)</f>
        <v>#REF!</v>
      </c>
      <c r="E244" t="e">
        <f>OR('01.06.2016'!#REF!="ПМСД",'01.06.2016'!#REF!="поліклініка")</f>
        <v>#REF!</v>
      </c>
      <c r="F244" t="e">
        <f>IF('01.06.2016'!#REF!="Психоневрол.",1,0)</f>
        <v>#REF!</v>
      </c>
      <c r="G244" t="e">
        <f>OR('01.06.2016'!#REF!="Інше",'01.06.2016'!#REF!="ЦРЛ",'01.06.2016'!#REF!="МЛ",'01.06.2016'!#REF!="Інфекційна")</f>
        <v>#REF!</v>
      </c>
      <c r="L244" t="e">
        <f t="shared" si="4"/>
        <v>#REF!</v>
      </c>
      <c r="N244" t="e">
        <f t="shared" si="4"/>
        <v>#REF!</v>
      </c>
    </row>
    <row r="245" spans="2:14" x14ac:dyDescent="0.25">
      <c r="B245" t="e">
        <f>IF('01.06.2016'!#REF!="НД",1,0)</f>
        <v>#REF!</v>
      </c>
      <c r="C245" t="e">
        <f>IF('01.06.2016'!#REF!="СНІДцентр",1,0)</f>
        <v>#REF!</v>
      </c>
      <c r="D245" t="e">
        <f>IF('01.06.2016'!#REF!="ПТБ",1,0)</f>
        <v>#REF!</v>
      </c>
      <c r="E245" t="e">
        <f>OR('01.06.2016'!#REF!="ПМСД",'01.06.2016'!#REF!="поліклініка")</f>
        <v>#REF!</v>
      </c>
      <c r="F245" t="e">
        <f>IF('01.06.2016'!#REF!="Психоневрол.",1,0)</f>
        <v>#REF!</v>
      </c>
      <c r="G245" t="e">
        <f>OR('01.06.2016'!#REF!="Інше",'01.06.2016'!#REF!="ЦРЛ",'01.06.2016'!#REF!="МЛ",'01.06.2016'!#REF!="Інфекційна")</f>
        <v>#REF!</v>
      </c>
      <c r="L245" t="e">
        <f t="shared" si="4"/>
        <v>#REF!</v>
      </c>
      <c r="N245" t="e">
        <f t="shared" si="4"/>
        <v>#REF!</v>
      </c>
    </row>
    <row r="246" spans="2:14" x14ac:dyDescent="0.25">
      <c r="B246" t="e">
        <f>IF('01.06.2016'!#REF!="НД",1,0)</f>
        <v>#REF!</v>
      </c>
      <c r="C246" t="e">
        <f>IF('01.06.2016'!#REF!="СНІДцентр",1,0)</f>
        <v>#REF!</v>
      </c>
      <c r="D246" t="e">
        <f>IF('01.06.2016'!#REF!="ПТБ",1,0)</f>
        <v>#REF!</v>
      </c>
      <c r="E246" t="e">
        <f>OR('01.06.2016'!#REF!="ПМСД",'01.06.2016'!#REF!="поліклініка")</f>
        <v>#REF!</v>
      </c>
      <c r="F246" t="e">
        <f>IF('01.06.2016'!#REF!="Психоневрол.",1,0)</f>
        <v>#REF!</v>
      </c>
      <c r="G246" t="e">
        <f>OR('01.06.2016'!#REF!="Інше",'01.06.2016'!#REF!="ЦРЛ",'01.06.2016'!#REF!="МЛ",'01.06.2016'!#REF!="Інфекційна")</f>
        <v>#REF!</v>
      </c>
      <c r="L246" t="e">
        <f t="shared" si="4"/>
        <v>#REF!</v>
      </c>
      <c r="N246" t="e">
        <f t="shared" si="4"/>
        <v>#REF!</v>
      </c>
    </row>
    <row r="247" spans="2:14" x14ac:dyDescent="0.25">
      <c r="B247" t="e">
        <f>IF('01.06.2016'!#REF!="НД",1,0)</f>
        <v>#REF!</v>
      </c>
      <c r="C247" t="e">
        <f>IF('01.06.2016'!#REF!="СНІДцентр",1,0)</f>
        <v>#REF!</v>
      </c>
      <c r="D247" t="e">
        <f>IF('01.06.2016'!#REF!="ПТБ",1,0)</f>
        <v>#REF!</v>
      </c>
      <c r="E247" t="e">
        <f>OR('01.06.2016'!#REF!="ПМСД",'01.06.2016'!#REF!="поліклініка")</f>
        <v>#REF!</v>
      </c>
      <c r="F247" t="e">
        <f>IF('01.06.2016'!#REF!="Психоневрол.",1,0)</f>
        <v>#REF!</v>
      </c>
      <c r="G247" t="e">
        <f>OR('01.06.2016'!#REF!="Інше",'01.06.2016'!#REF!="ЦРЛ",'01.06.2016'!#REF!="МЛ",'01.06.2016'!#REF!="Інфекційна")</f>
        <v>#REF!</v>
      </c>
      <c r="L247" t="e">
        <f t="shared" si="4"/>
        <v>#REF!</v>
      </c>
      <c r="N247" t="e">
        <f t="shared" si="4"/>
        <v>#REF!</v>
      </c>
    </row>
    <row r="248" spans="2:14" x14ac:dyDescent="0.25">
      <c r="B248" t="e">
        <f>IF('01.06.2016'!#REF!="НД",1,0)</f>
        <v>#REF!</v>
      </c>
      <c r="C248" t="e">
        <f>IF('01.06.2016'!#REF!="СНІДцентр",1,0)</f>
        <v>#REF!</v>
      </c>
      <c r="D248" t="e">
        <f>IF('01.06.2016'!#REF!="ПТБ",1,0)</f>
        <v>#REF!</v>
      </c>
      <c r="E248" t="e">
        <f>OR('01.06.2016'!#REF!="ПМСД",'01.06.2016'!#REF!="поліклініка")</f>
        <v>#REF!</v>
      </c>
      <c r="F248" t="e">
        <f>IF('01.06.2016'!#REF!="Психоневрол.",1,0)</f>
        <v>#REF!</v>
      </c>
      <c r="G248" t="e">
        <f>OR('01.06.2016'!#REF!="Інше",'01.06.2016'!#REF!="ЦРЛ",'01.06.2016'!#REF!="МЛ",'01.06.2016'!#REF!="Інфекційна")</f>
        <v>#REF!</v>
      </c>
      <c r="L248" t="e">
        <f t="shared" si="4"/>
        <v>#REF!</v>
      </c>
      <c r="N248" t="e">
        <f t="shared" si="4"/>
        <v>#REF!</v>
      </c>
    </row>
    <row r="249" spans="2:14" x14ac:dyDescent="0.25">
      <c r="B249" t="e">
        <f>IF('01.06.2016'!#REF!="НД",1,0)</f>
        <v>#REF!</v>
      </c>
      <c r="C249" t="e">
        <f>IF('01.06.2016'!#REF!="СНІДцентр",1,0)</f>
        <v>#REF!</v>
      </c>
      <c r="D249" t="e">
        <f>IF('01.06.2016'!#REF!="ПТБ",1,0)</f>
        <v>#REF!</v>
      </c>
      <c r="E249" t="e">
        <f>OR('01.06.2016'!#REF!="ПМСД",'01.06.2016'!#REF!="поліклініка")</f>
        <v>#REF!</v>
      </c>
      <c r="F249" t="e">
        <f>IF('01.06.2016'!#REF!="Психоневрол.",1,0)</f>
        <v>#REF!</v>
      </c>
      <c r="G249" t="e">
        <f>OR('01.06.2016'!#REF!="Інше",'01.06.2016'!#REF!="ЦРЛ",'01.06.2016'!#REF!="МЛ",'01.06.2016'!#REF!="Інфекційна")</f>
        <v>#REF!</v>
      </c>
      <c r="L249" t="e">
        <f t="shared" si="4"/>
        <v>#REF!</v>
      </c>
      <c r="N249" t="e">
        <f t="shared" si="4"/>
        <v>#REF!</v>
      </c>
    </row>
    <row r="250" spans="2:14" x14ac:dyDescent="0.25">
      <c r="B250" t="e">
        <f>IF('01.06.2016'!#REF!="НД",1,0)</f>
        <v>#REF!</v>
      </c>
      <c r="C250" t="e">
        <f>IF('01.06.2016'!#REF!="СНІДцентр",1,0)</f>
        <v>#REF!</v>
      </c>
      <c r="D250" t="e">
        <f>IF('01.06.2016'!#REF!="ПТБ",1,0)</f>
        <v>#REF!</v>
      </c>
      <c r="E250" t="e">
        <f>OR('01.06.2016'!#REF!="ПМСД",'01.06.2016'!#REF!="поліклініка")</f>
        <v>#REF!</v>
      </c>
      <c r="F250" t="e">
        <f>IF('01.06.2016'!#REF!="Психоневрол.",1,0)</f>
        <v>#REF!</v>
      </c>
      <c r="G250" t="e">
        <f>OR('01.06.2016'!#REF!="Інше",'01.06.2016'!#REF!="ЦРЛ",'01.06.2016'!#REF!="МЛ",'01.06.2016'!#REF!="Інфекційна")</f>
        <v>#REF!</v>
      </c>
      <c r="L250" t="e">
        <f t="shared" si="4"/>
        <v>#REF!</v>
      </c>
      <c r="N250" t="e">
        <f t="shared" si="4"/>
        <v>#REF!</v>
      </c>
    </row>
    <row r="251" spans="2:14" x14ac:dyDescent="0.25">
      <c r="B251" t="e">
        <f>IF('01.06.2016'!#REF!="НД",1,0)</f>
        <v>#REF!</v>
      </c>
      <c r="C251" t="e">
        <f>IF('01.06.2016'!#REF!="СНІДцентр",1,0)</f>
        <v>#REF!</v>
      </c>
      <c r="D251" t="e">
        <f>IF('01.06.2016'!#REF!="ПТБ",1,0)</f>
        <v>#REF!</v>
      </c>
      <c r="E251" t="e">
        <f>OR('01.06.2016'!#REF!="ПМСД",'01.06.2016'!#REF!="поліклініка")</f>
        <v>#REF!</v>
      </c>
      <c r="F251" t="e">
        <f>IF('01.06.2016'!#REF!="Психоневрол.",1,0)</f>
        <v>#REF!</v>
      </c>
      <c r="G251" t="e">
        <f>OR('01.06.2016'!#REF!="Інше",'01.06.2016'!#REF!="ЦРЛ",'01.06.2016'!#REF!="МЛ",'01.06.2016'!#REF!="Інфекційна")</f>
        <v>#REF!</v>
      </c>
      <c r="L251" t="e">
        <f t="shared" si="4"/>
        <v>#REF!</v>
      </c>
      <c r="N251" t="e">
        <f t="shared" si="4"/>
        <v>#REF!</v>
      </c>
    </row>
    <row r="252" spans="2:14" x14ac:dyDescent="0.25">
      <c r="B252" t="e">
        <f>IF('01.06.2016'!#REF!="НД",1,0)</f>
        <v>#REF!</v>
      </c>
      <c r="C252" t="e">
        <f>IF('01.06.2016'!#REF!="СНІДцентр",1,0)</f>
        <v>#REF!</v>
      </c>
      <c r="D252" t="e">
        <f>IF('01.06.2016'!#REF!="ПТБ",1,0)</f>
        <v>#REF!</v>
      </c>
      <c r="E252" t="e">
        <f>OR('01.06.2016'!#REF!="ПМСД",'01.06.2016'!#REF!="поліклініка")</f>
        <v>#REF!</v>
      </c>
      <c r="F252" t="e">
        <f>IF('01.06.2016'!#REF!="Психоневрол.",1,0)</f>
        <v>#REF!</v>
      </c>
      <c r="G252" t="e">
        <f>OR('01.06.2016'!#REF!="Інше",'01.06.2016'!#REF!="ЦРЛ",'01.06.2016'!#REF!="МЛ",'01.06.2016'!#REF!="Інфекційна")</f>
        <v>#REF!</v>
      </c>
      <c r="L252" t="e">
        <f t="shared" si="4"/>
        <v>#REF!</v>
      </c>
      <c r="N252" t="e">
        <f t="shared" si="4"/>
        <v>#REF!</v>
      </c>
    </row>
    <row r="253" spans="2:14" x14ac:dyDescent="0.25">
      <c r="B253" t="e">
        <f>IF('01.06.2016'!#REF!="НД",1,0)</f>
        <v>#REF!</v>
      </c>
      <c r="C253" t="e">
        <f>IF('01.06.2016'!#REF!="СНІДцентр",1,0)</f>
        <v>#REF!</v>
      </c>
      <c r="D253" t="e">
        <f>IF('01.06.2016'!#REF!="ПТБ",1,0)</f>
        <v>#REF!</v>
      </c>
      <c r="E253" t="e">
        <f>OR('01.06.2016'!#REF!="ПМСД",'01.06.2016'!#REF!="поліклініка")</f>
        <v>#REF!</v>
      </c>
      <c r="F253" t="e">
        <f>IF('01.06.2016'!#REF!="Психоневрол.",1,0)</f>
        <v>#REF!</v>
      </c>
      <c r="G253" t="e">
        <f>OR('01.06.2016'!#REF!="Інше",'01.06.2016'!#REF!="ЦРЛ",'01.06.2016'!#REF!="МЛ",'01.06.2016'!#REF!="Інфекційна")</f>
        <v>#REF!</v>
      </c>
      <c r="L253" t="e">
        <f t="shared" si="4"/>
        <v>#REF!</v>
      </c>
      <c r="N253" t="e">
        <f t="shared" si="4"/>
        <v>#REF!</v>
      </c>
    </row>
    <row r="254" spans="2:14" x14ac:dyDescent="0.25">
      <c r="B254" t="e">
        <f>IF('01.06.2016'!#REF!="НД",1,0)</f>
        <v>#REF!</v>
      </c>
      <c r="C254" t="e">
        <f>IF('01.06.2016'!#REF!="СНІДцентр",1,0)</f>
        <v>#REF!</v>
      </c>
      <c r="D254" t="e">
        <f>IF('01.06.2016'!#REF!="ПТБ",1,0)</f>
        <v>#REF!</v>
      </c>
      <c r="E254" t="e">
        <f>OR('01.06.2016'!#REF!="ПМСД",'01.06.2016'!#REF!="поліклініка")</f>
        <v>#REF!</v>
      </c>
      <c r="F254" t="e">
        <f>IF('01.06.2016'!#REF!="Психоневрол.",1,0)</f>
        <v>#REF!</v>
      </c>
      <c r="G254" t="e">
        <f>OR('01.06.2016'!#REF!="Інше",'01.06.2016'!#REF!="ЦРЛ",'01.06.2016'!#REF!="МЛ",'01.06.2016'!#REF!="Інфекційна")</f>
        <v>#REF!</v>
      </c>
      <c r="L254" t="e">
        <f t="shared" si="4"/>
        <v>#REF!</v>
      </c>
      <c r="N254" t="e">
        <f t="shared" si="4"/>
        <v>#REF!</v>
      </c>
    </row>
    <row r="255" spans="2:14" x14ac:dyDescent="0.25">
      <c r="B255" t="e">
        <f>IF('01.06.2016'!#REF!="НД",1,0)</f>
        <v>#REF!</v>
      </c>
      <c r="C255" t="e">
        <f>IF('01.06.2016'!#REF!="СНІДцентр",1,0)</f>
        <v>#REF!</v>
      </c>
      <c r="D255" t="e">
        <f>IF('01.06.2016'!#REF!="ПТБ",1,0)</f>
        <v>#REF!</v>
      </c>
      <c r="E255" t="e">
        <f>OR('01.06.2016'!#REF!="ПМСД",'01.06.2016'!#REF!="поліклініка")</f>
        <v>#REF!</v>
      </c>
      <c r="F255" t="e">
        <f>IF('01.06.2016'!#REF!="Психоневрол.",1,0)</f>
        <v>#REF!</v>
      </c>
      <c r="G255" t="e">
        <f>OR('01.06.2016'!#REF!="Інше",'01.06.2016'!#REF!="ЦРЛ",'01.06.2016'!#REF!="МЛ",'01.06.2016'!#REF!="Інфекційна")</f>
        <v>#REF!</v>
      </c>
      <c r="L255" t="e">
        <f t="shared" si="4"/>
        <v>#REF!</v>
      </c>
      <c r="N255" t="e">
        <f t="shared" si="4"/>
        <v>#REF!</v>
      </c>
    </row>
    <row r="256" spans="2:14" x14ac:dyDescent="0.25">
      <c r="B256" t="e">
        <f>IF('01.06.2016'!#REF!="НД",1,0)</f>
        <v>#REF!</v>
      </c>
      <c r="C256" t="e">
        <f>IF('01.06.2016'!#REF!="СНІДцентр",1,0)</f>
        <v>#REF!</v>
      </c>
      <c r="D256" t="e">
        <f>IF('01.06.2016'!#REF!="ПТБ",1,0)</f>
        <v>#REF!</v>
      </c>
      <c r="E256" t="e">
        <f>OR('01.06.2016'!#REF!="ПМСД",'01.06.2016'!#REF!="поліклініка")</f>
        <v>#REF!</v>
      </c>
      <c r="F256" t="e">
        <f>IF('01.06.2016'!#REF!="Психоневрол.",1,0)</f>
        <v>#REF!</v>
      </c>
      <c r="G256" t="e">
        <f>OR('01.06.2016'!#REF!="Інше",'01.06.2016'!#REF!="ЦРЛ",'01.06.2016'!#REF!="МЛ",'01.06.2016'!#REF!="Інфекційна")</f>
        <v>#REF!</v>
      </c>
      <c r="L256" t="e">
        <f t="shared" si="4"/>
        <v>#REF!</v>
      </c>
      <c r="N256" t="e">
        <f t="shared" si="4"/>
        <v>#REF!</v>
      </c>
    </row>
    <row r="257" spans="2:14" x14ac:dyDescent="0.25">
      <c r="B257" t="e">
        <f>IF('01.06.2016'!#REF!="НД",1,0)</f>
        <v>#REF!</v>
      </c>
      <c r="C257" t="e">
        <f>IF('01.06.2016'!#REF!="СНІДцентр",1,0)</f>
        <v>#REF!</v>
      </c>
      <c r="D257" t="e">
        <f>IF('01.06.2016'!#REF!="ПТБ",1,0)</f>
        <v>#REF!</v>
      </c>
      <c r="E257" t="e">
        <f>OR('01.06.2016'!#REF!="ПМСД",'01.06.2016'!#REF!="поліклініка")</f>
        <v>#REF!</v>
      </c>
      <c r="F257" t="e">
        <f>IF('01.06.2016'!#REF!="Психоневрол.",1,0)</f>
        <v>#REF!</v>
      </c>
      <c r="G257" t="e">
        <f>OR('01.06.2016'!#REF!="Інше",'01.06.2016'!#REF!="ЦРЛ",'01.06.2016'!#REF!="МЛ",'01.06.2016'!#REF!="Інфекційна")</f>
        <v>#REF!</v>
      </c>
      <c r="L257" t="e">
        <f t="shared" si="4"/>
        <v>#REF!</v>
      </c>
      <c r="N257" t="e">
        <f t="shared" si="4"/>
        <v>#REF!</v>
      </c>
    </row>
    <row r="258" spans="2:14" x14ac:dyDescent="0.25">
      <c r="B258" t="e">
        <f>IF('01.06.2016'!#REF!="НД",1,0)</f>
        <v>#REF!</v>
      </c>
      <c r="C258" t="e">
        <f>IF('01.06.2016'!#REF!="СНІДцентр",1,0)</f>
        <v>#REF!</v>
      </c>
      <c r="D258" t="e">
        <f>IF('01.06.2016'!#REF!="ПТБ",1,0)</f>
        <v>#REF!</v>
      </c>
      <c r="E258" t="e">
        <f>OR('01.06.2016'!#REF!="ПМСД",'01.06.2016'!#REF!="поліклініка")</f>
        <v>#REF!</v>
      </c>
      <c r="F258" t="e">
        <f>IF('01.06.2016'!#REF!="Психоневрол.",1,0)</f>
        <v>#REF!</v>
      </c>
      <c r="G258" t="e">
        <f>OR('01.06.2016'!#REF!="Інше",'01.06.2016'!#REF!="ЦРЛ",'01.06.2016'!#REF!="МЛ",'01.06.2016'!#REF!="Інфекційна")</f>
        <v>#REF!</v>
      </c>
      <c r="L258" t="e">
        <f t="shared" si="4"/>
        <v>#REF!</v>
      </c>
      <c r="N258" t="e">
        <f t="shared" si="4"/>
        <v>#REF!</v>
      </c>
    </row>
    <row r="259" spans="2:14" x14ac:dyDescent="0.25">
      <c r="B259" t="e">
        <f>IF('01.06.2016'!#REF!="НД",1,0)</f>
        <v>#REF!</v>
      </c>
      <c r="C259" t="e">
        <f>IF('01.06.2016'!#REF!="СНІДцентр",1,0)</f>
        <v>#REF!</v>
      </c>
      <c r="D259" t="e">
        <f>IF('01.06.2016'!#REF!="ПТБ",1,0)</f>
        <v>#REF!</v>
      </c>
      <c r="E259" t="e">
        <f>OR('01.06.2016'!#REF!="ПМСД",'01.06.2016'!#REF!="поліклініка")</f>
        <v>#REF!</v>
      </c>
      <c r="F259" t="e">
        <f>IF('01.06.2016'!#REF!="Психоневрол.",1,0)</f>
        <v>#REF!</v>
      </c>
      <c r="G259" t="e">
        <f>OR('01.06.2016'!#REF!="Інше",'01.06.2016'!#REF!="ЦРЛ",'01.06.2016'!#REF!="МЛ",'01.06.2016'!#REF!="Інфекційна")</f>
        <v>#REF!</v>
      </c>
      <c r="L259" t="e">
        <f t="shared" si="4"/>
        <v>#REF!</v>
      </c>
      <c r="N259" t="e">
        <f t="shared" si="4"/>
        <v>#REF!</v>
      </c>
    </row>
    <row r="260" spans="2:14" x14ac:dyDescent="0.25">
      <c r="B260" t="e">
        <f>IF('01.06.2016'!#REF!="НД",1,0)</f>
        <v>#REF!</v>
      </c>
      <c r="C260" t="e">
        <f>IF('01.06.2016'!#REF!="СНІДцентр",1,0)</f>
        <v>#REF!</v>
      </c>
      <c r="D260" t="e">
        <f>IF('01.06.2016'!#REF!="ПТБ",1,0)</f>
        <v>#REF!</v>
      </c>
      <c r="E260" t="e">
        <f>OR('01.06.2016'!#REF!="ПМСД",'01.06.2016'!#REF!="поліклініка")</f>
        <v>#REF!</v>
      </c>
      <c r="F260" t="e">
        <f>IF('01.06.2016'!#REF!="Психоневрол.",1,0)</f>
        <v>#REF!</v>
      </c>
      <c r="G260" t="e">
        <f>OR('01.06.2016'!#REF!="Інше",'01.06.2016'!#REF!="ЦРЛ",'01.06.2016'!#REF!="МЛ",'01.06.2016'!#REF!="Інфекційна")</f>
        <v>#REF!</v>
      </c>
      <c r="L260" t="e">
        <f t="shared" si="4"/>
        <v>#REF!</v>
      </c>
      <c r="N260" t="e">
        <f t="shared" si="4"/>
        <v>#REF!</v>
      </c>
    </row>
    <row r="261" spans="2:14" x14ac:dyDescent="0.25">
      <c r="B261" t="e">
        <f>IF('01.06.2016'!#REF!="НД",1,0)</f>
        <v>#REF!</v>
      </c>
      <c r="C261" t="e">
        <f>IF('01.06.2016'!#REF!="СНІДцентр",1,0)</f>
        <v>#REF!</v>
      </c>
      <c r="D261" t="e">
        <f>IF('01.06.2016'!#REF!="ПТБ",1,0)</f>
        <v>#REF!</v>
      </c>
      <c r="E261" t="e">
        <f>OR('01.06.2016'!#REF!="ПМСД",'01.06.2016'!#REF!="поліклініка")</f>
        <v>#REF!</v>
      </c>
      <c r="F261" t="e">
        <f>IF('01.06.2016'!#REF!="Психоневрол.",1,0)</f>
        <v>#REF!</v>
      </c>
      <c r="G261" t="e">
        <f>OR('01.06.2016'!#REF!="Інше",'01.06.2016'!#REF!="ЦРЛ",'01.06.2016'!#REF!="МЛ",'01.06.2016'!#REF!="Інфекційна")</f>
        <v>#REF!</v>
      </c>
      <c r="L261" t="e">
        <f t="shared" si="4"/>
        <v>#REF!</v>
      </c>
      <c r="N261" t="e">
        <f t="shared" si="4"/>
        <v>#REF!</v>
      </c>
    </row>
    <row r="262" spans="2:14" x14ac:dyDescent="0.25">
      <c r="B262" t="e">
        <f>IF('01.06.2016'!#REF!="НД",1,0)</f>
        <v>#REF!</v>
      </c>
      <c r="C262" t="e">
        <f>IF('01.06.2016'!#REF!="СНІДцентр",1,0)</f>
        <v>#REF!</v>
      </c>
      <c r="D262" t="e">
        <f>IF('01.06.2016'!#REF!="ПТБ",1,0)</f>
        <v>#REF!</v>
      </c>
      <c r="E262" t="e">
        <f>OR('01.06.2016'!#REF!="ПМСД",'01.06.2016'!#REF!="поліклініка")</f>
        <v>#REF!</v>
      </c>
      <c r="F262" t="e">
        <f>IF('01.06.2016'!#REF!="Психоневрол.",1,0)</f>
        <v>#REF!</v>
      </c>
      <c r="G262" t="e">
        <f>OR('01.06.2016'!#REF!="Інше",'01.06.2016'!#REF!="ЦРЛ",'01.06.2016'!#REF!="МЛ",'01.06.2016'!#REF!="Інфекційна")</f>
        <v>#REF!</v>
      </c>
      <c r="L262" t="e">
        <f t="shared" si="4"/>
        <v>#REF!</v>
      </c>
      <c r="N262" t="e">
        <f t="shared" si="4"/>
        <v>#REF!</v>
      </c>
    </row>
    <row r="263" spans="2:14" x14ac:dyDescent="0.25">
      <c r="B263" t="e">
        <f>IF('01.06.2016'!#REF!="НД",1,0)</f>
        <v>#REF!</v>
      </c>
      <c r="C263" t="e">
        <f>IF('01.06.2016'!#REF!="СНІДцентр",1,0)</f>
        <v>#REF!</v>
      </c>
      <c r="D263" t="e">
        <f>IF('01.06.2016'!#REF!="ПТБ",1,0)</f>
        <v>#REF!</v>
      </c>
      <c r="E263" t="e">
        <f>OR('01.06.2016'!#REF!="ПМСД",'01.06.2016'!#REF!="поліклініка")</f>
        <v>#REF!</v>
      </c>
      <c r="F263" t="e">
        <f>IF('01.06.2016'!#REF!="Психоневрол.",1,0)</f>
        <v>#REF!</v>
      </c>
      <c r="G263" t="e">
        <f>OR('01.06.2016'!#REF!="Інше",'01.06.2016'!#REF!="ЦРЛ",'01.06.2016'!#REF!="МЛ",'01.06.2016'!#REF!="Інфекційна")</f>
        <v>#REF!</v>
      </c>
      <c r="L263" t="e">
        <f t="shared" ref="L263:N326" si="5">N(E263)</f>
        <v>#REF!</v>
      </c>
      <c r="N263" t="e">
        <f t="shared" si="5"/>
        <v>#REF!</v>
      </c>
    </row>
    <row r="264" spans="2:14" x14ac:dyDescent="0.25">
      <c r="B264" t="e">
        <f>IF('01.06.2016'!#REF!="НД",1,0)</f>
        <v>#REF!</v>
      </c>
      <c r="C264" t="e">
        <f>IF('01.06.2016'!#REF!="СНІДцентр",1,0)</f>
        <v>#REF!</v>
      </c>
      <c r="D264" t="e">
        <f>IF('01.06.2016'!#REF!="ПТБ",1,0)</f>
        <v>#REF!</v>
      </c>
      <c r="E264" t="e">
        <f>OR('01.06.2016'!#REF!="ПМСД",'01.06.2016'!#REF!="поліклініка")</f>
        <v>#REF!</v>
      </c>
      <c r="F264" t="e">
        <f>IF('01.06.2016'!#REF!="Психоневрол.",1,0)</f>
        <v>#REF!</v>
      </c>
      <c r="G264" t="e">
        <f>OR('01.06.2016'!#REF!="Інше",'01.06.2016'!#REF!="ЦРЛ",'01.06.2016'!#REF!="МЛ",'01.06.2016'!#REF!="Інфекційна")</f>
        <v>#REF!</v>
      </c>
      <c r="L264" t="e">
        <f t="shared" si="5"/>
        <v>#REF!</v>
      </c>
      <c r="N264" t="e">
        <f t="shared" si="5"/>
        <v>#REF!</v>
      </c>
    </row>
    <row r="265" spans="2:14" x14ac:dyDescent="0.25">
      <c r="B265" t="e">
        <f>IF('01.06.2016'!#REF!="НД",1,0)</f>
        <v>#REF!</v>
      </c>
      <c r="C265" t="e">
        <f>IF('01.06.2016'!#REF!="СНІДцентр",1,0)</f>
        <v>#REF!</v>
      </c>
      <c r="D265" t="e">
        <f>IF('01.06.2016'!#REF!="ПТБ",1,0)</f>
        <v>#REF!</v>
      </c>
      <c r="E265" t="e">
        <f>OR('01.06.2016'!#REF!="ПМСД",'01.06.2016'!#REF!="поліклініка")</f>
        <v>#REF!</v>
      </c>
      <c r="F265" t="e">
        <f>IF('01.06.2016'!#REF!="Психоневрол.",1,0)</f>
        <v>#REF!</v>
      </c>
      <c r="G265" t="e">
        <f>OR('01.06.2016'!#REF!="Інше",'01.06.2016'!#REF!="ЦРЛ",'01.06.2016'!#REF!="МЛ",'01.06.2016'!#REF!="Інфекційна")</f>
        <v>#REF!</v>
      </c>
      <c r="L265" t="e">
        <f t="shared" si="5"/>
        <v>#REF!</v>
      </c>
      <c r="N265" t="e">
        <f t="shared" si="5"/>
        <v>#REF!</v>
      </c>
    </row>
    <row r="266" spans="2:14" x14ac:dyDescent="0.25">
      <c r="B266" t="e">
        <f>IF('01.06.2016'!#REF!="НД",1,0)</f>
        <v>#REF!</v>
      </c>
      <c r="C266" t="e">
        <f>IF('01.06.2016'!#REF!="СНІДцентр",1,0)</f>
        <v>#REF!</v>
      </c>
      <c r="D266" t="e">
        <f>IF('01.06.2016'!#REF!="ПТБ",1,0)</f>
        <v>#REF!</v>
      </c>
      <c r="E266" t="e">
        <f>OR('01.06.2016'!#REF!="ПМСД",'01.06.2016'!#REF!="поліклініка")</f>
        <v>#REF!</v>
      </c>
      <c r="F266" t="e">
        <f>IF('01.06.2016'!#REF!="Психоневрол.",1,0)</f>
        <v>#REF!</v>
      </c>
      <c r="G266" t="e">
        <f>OR('01.06.2016'!#REF!="Інше",'01.06.2016'!#REF!="ЦРЛ",'01.06.2016'!#REF!="МЛ",'01.06.2016'!#REF!="Інфекційна")</f>
        <v>#REF!</v>
      </c>
      <c r="L266" t="e">
        <f t="shared" si="5"/>
        <v>#REF!</v>
      </c>
      <c r="N266" t="e">
        <f t="shared" si="5"/>
        <v>#REF!</v>
      </c>
    </row>
    <row r="267" spans="2:14" x14ac:dyDescent="0.25">
      <c r="B267" t="e">
        <f>IF('01.06.2016'!#REF!="НД",1,0)</f>
        <v>#REF!</v>
      </c>
      <c r="C267" t="e">
        <f>IF('01.06.2016'!#REF!="СНІДцентр",1,0)</f>
        <v>#REF!</v>
      </c>
      <c r="D267" t="e">
        <f>IF('01.06.2016'!#REF!="ПТБ",1,0)</f>
        <v>#REF!</v>
      </c>
      <c r="E267" t="e">
        <f>OR('01.06.2016'!#REF!="ПМСД",'01.06.2016'!#REF!="поліклініка")</f>
        <v>#REF!</v>
      </c>
      <c r="F267" t="e">
        <f>IF('01.06.2016'!#REF!="Психоневрол.",1,0)</f>
        <v>#REF!</v>
      </c>
      <c r="G267" t="e">
        <f>OR('01.06.2016'!#REF!="Інше",'01.06.2016'!#REF!="ЦРЛ",'01.06.2016'!#REF!="МЛ",'01.06.2016'!#REF!="Інфекційна")</f>
        <v>#REF!</v>
      </c>
      <c r="L267" t="e">
        <f t="shared" si="5"/>
        <v>#REF!</v>
      </c>
      <c r="N267" t="e">
        <f t="shared" si="5"/>
        <v>#REF!</v>
      </c>
    </row>
    <row r="268" spans="2:14" x14ac:dyDescent="0.25">
      <c r="B268" t="e">
        <f>IF('01.06.2016'!#REF!="НД",1,0)</f>
        <v>#REF!</v>
      </c>
      <c r="C268" t="e">
        <f>IF('01.06.2016'!#REF!="СНІДцентр",1,0)</f>
        <v>#REF!</v>
      </c>
      <c r="D268" t="e">
        <f>IF('01.06.2016'!#REF!="ПТБ",1,0)</f>
        <v>#REF!</v>
      </c>
      <c r="E268" t="e">
        <f>OR('01.06.2016'!#REF!="ПМСД",'01.06.2016'!#REF!="поліклініка")</f>
        <v>#REF!</v>
      </c>
      <c r="F268" t="e">
        <f>IF('01.06.2016'!#REF!="Психоневрол.",1,0)</f>
        <v>#REF!</v>
      </c>
      <c r="G268" t="e">
        <f>OR('01.06.2016'!#REF!="Інше",'01.06.2016'!#REF!="ЦРЛ",'01.06.2016'!#REF!="МЛ",'01.06.2016'!#REF!="Інфекційна")</f>
        <v>#REF!</v>
      </c>
      <c r="L268" t="e">
        <f t="shared" si="5"/>
        <v>#REF!</v>
      </c>
      <c r="N268" t="e">
        <f t="shared" si="5"/>
        <v>#REF!</v>
      </c>
    </row>
    <row r="269" spans="2:14" x14ac:dyDescent="0.25">
      <c r="B269" t="e">
        <f>IF('01.06.2016'!#REF!="НД",1,0)</f>
        <v>#REF!</v>
      </c>
      <c r="C269" t="e">
        <f>IF('01.06.2016'!#REF!="СНІДцентр",1,0)</f>
        <v>#REF!</v>
      </c>
      <c r="D269" t="e">
        <f>IF('01.06.2016'!#REF!="ПТБ",1,0)</f>
        <v>#REF!</v>
      </c>
      <c r="E269" t="e">
        <f>OR('01.06.2016'!#REF!="ПМСД",'01.06.2016'!#REF!="поліклініка")</f>
        <v>#REF!</v>
      </c>
      <c r="F269" t="e">
        <f>IF('01.06.2016'!#REF!="Психоневрол.",1,0)</f>
        <v>#REF!</v>
      </c>
      <c r="G269" t="e">
        <f>OR('01.06.2016'!#REF!="Інше",'01.06.2016'!#REF!="ЦРЛ",'01.06.2016'!#REF!="МЛ",'01.06.2016'!#REF!="Інфекційна")</f>
        <v>#REF!</v>
      </c>
      <c r="L269" t="e">
        <f t="shared" si="5"/>
        <v>#REF!</v>
      </c>
      <c r="N269" t="e">
        <f t="shared" si="5"/>
        <v>#REF!</v>
      </c>
    </row>
    <row r="270" spans="2:14" x14ac:dyDescent="0.25">
      <c r="B270" t="e">
        <f>IF('01.06.2016'!#REF!="НД",1,0)</f>
        <v>#REF!</v>
      </c>
      <c r="C270" t="e">
        <f>IF('01.06.2016'!#REF!="СНІДцентр",1,0)</f>
        <v>#REF!</v>
      </c>
      <c r="D270" t="e">
        <f>IF('01.06.2016'!#REF!="ПТБ",1,0)</f>
        <v>#REF!</v>
      </c>
      <c r="E270" t="e">
        <f>OR('01.06.2016'!#REF!="ПМСД",'01.06.2016'!#REF!="поліклініка")</f>
        <v>#REF!</v>
      </c>
      <c r="F270" t="e">
        <f>IF('01.06.2016'!#REF!="Психоневрол.",1,0)</f>
        <v>#REF!</v>
      </c>
      <c r="G270" t="e">
        <f>OR('01.06.2016'!#REF!="Інше",'01.06.2016'!#REF!="ЦРЛ",'01.06.2016'!#REF!="МЛ",'01.06.2016'!#REF!="Інфекційна")</f>
        <v>#REF!</v>
      </c>
      <c r="L270" t="e">
        <f t="shared" si="5"/>
        <v>#REF!</v>
      </c>
      <c r="N270" t="e">
        <f t="shared" si="5"/>
        <v>#REF!</v>
      </c>
    </row>
    <row r="271" spans="2:14" x14ac:dyDescent="0.25">
      <c r="B271" t="e">
        <f>IF('01.06.2016'!#REF!="НД",1,0)</f>
        <v>#REF!</v>
      </c>
      <c r="C271" t="e">
        <f>IF('01.06.2016'!#REF!="СНІДцентр",1,0)</f>
        <v>#REF!</v>
      </c>
      <c r="D271" t="e">
        <f>IF('01.06.2016'!#REF!="ПТБ",1,0)</f>
        <v>#REF!</v>
      </c>
      <c r="E271" t="e">
        <f>OR('01.06.2016'!#REF!="ПМСД",'01.06.2016'!#REF!="поліклініка")</f>
        <v>#REF!</v>
      </c>
      <c r="F271" t="e">
        <f>IF('01.06.2016'!#REF!="Психоневрол.",1,0)</f>
        <v>#REF!</v>
      </c>
      <c r="G271" t="e">
        <f>OR('01.06.2016'!#REF!="Інше",'01.06.2016'!#REF!="ЦРЛ",'01.06.2016'!#REF!="МЛ",'01.06.2016'!#REF!="Інфекційна")</f>
        <v>#REF!</v>
      </c>
      <c r="L271" t="e">
        <f t="shared" si="5"/>
        <v>#REF!</v>
      </c>
      <c r="N271" t="e">
        <f t="shared" si="5"/>
        <v>#REF!</v>
      </c>
    </row>
    <row r="272" spans="2:14" x14ac:dyDescent="0.25">
      <c r="B272" t="e">
        <f>IF('01.06.2016'!#REF!="НД",1,0)</f>
        <v>#REF!</v>
      </c>
      <c r="C272" t="e">
        <f>IF('01.06.2016'!#REF!="СНІДцентр",1,0)</f>
        <v>#REF!</v>
      </c>
      <c r="D272" t="e">
        <f>IF('01.06.2016'!#REF!="ПТБ",1,0)</f>
        <v>#REF!</v>
      </c>
      <c r="E272" t="e">
        <f>OR('01.06.2016'!#REF!="ПМСД",'01.06.2016'!#REF!="поліклініка")</f>
        <v>#REF!</v>
      </c>
      <c r="F272" t="e">
        <f>IF('01.06.2016'!#REF!="Психоневрол.",1,0)</f>
        <v>#REF!</v>
      </c>
      <c r="G272" t="e">
        <f>OR('01.06.2016'!#REF!="Інше",'01.06.2016'!#REF!="ЦРЛ",'01.06.2016'!#REF!="МЛ",'01.06.2016'!#REF!="Інфекційна")</f>
        <v>#REF!</v>
      </c>
      <c r="L272" t="e">
        <f t="shared" si="5"/>
        <v>#REF!</v>
      </c>
      <c r="N272" t="e">
        <f t="shared" si="5"/>
        <v>#REF!</v>
      </c>
    </row>
    <row r="273" spans="2:14" x14ac:dyDescent="0.25">
      <c r="B273" t="e">
        <f>IF('01.06.2016'!#REF!="НД",1,0)</f>
        <v>#REF!</v>
      </c>
      <c r="C273" t="e">
        <f>IF('01.06.2016'!#REF!="СНІДцентр",1,0)</f>
        <v>#REF!</v>
      </c>
      <c r="D273" t="e">
        <f>IF('01.06.2016'!#REF!="ПТБ",1,0)</f>
        <v>#REF!</v>
      </c>
      <c r="E273" t="e">
        <f>OR('01.06.2016'!#REF!="ПМСД",'01.06.2016'!#REF!="поліклініка")</f>
        <v>#REF!</v>
      </c>
      <c r="F273" t="e">
        <f>IF('01.06.2016'!#REF!="Психоневрол.",1,0)</f>
        <v>#REF!</v>
      </c>
      <c r="G273" t="e">
        <f>OR('01.06.2016'!#REF!="Інше",'01.06.2016'!#REF!="ЦРЛ",'01.06.2016'!#REF!="МЛ",'01.06.2016'!#REF!="Інфекційна")</f>
        <v>#REF!</v>
      </c>
      <c r="L273" t="e">
        <f t="shared" si="5"/>
        <v>#REF!</v>
      </c>
      <c r="N273" t="e">
        <f t="shared" si="5"/>
        <v>#REF!</v>
      </c>
    </row>
    <row r="274" spans="2:14" x14ac:dyDescent="0.25">
      <c r="B274" t="e">
        <f>IF('01.06.2016'!#REF!="НД",1,0)</f>
        <v>#REF!</v>
      </c>
      <c r="C274" t="e">
        <f>IF('01.06.2016'!#REF!="СНІДцентр",1,0)</f>
        <v>#REF!</v>
      </c>
      <c r="D274" t="e">
        <f>IF('01.06.2016'!#REF!="ПТБ",1,0)</f>
        <v>#REF!</v>
      </c>
      <c r="E274" t="e">
        <f>OR('01.06.2016'!#REF!="ПМСД",'01.06.2016'!#REF!="поліклініка")</f>
        <v>#REF!</v>
      </c>
      <c r="F274" t="e">
        <f>IF('01.06.2016'!#REF!="Психоневрол.",1,0)</f>
        <v>#REF!</v>
      </c>
      <c r="G274" t="e">
        <f>OR('01.06.2016'!#REF!="Інше",'01.06.2016'!#REF!="ЦРЛ",'01.06.2016'!#REF!="МЛ",'01.06.2016'!#REF!="Інфекційна")</f>
        <v>#REF!</v>
      </c>
      <c r="L274" t="e">
        <f t="shared" si="5"/>
        <v>#REF!</v>
      </c>
      <c r="N274" t="e">
        <f t="shared" si="5"/>
        <v>#REF!</v>
      </c>
    </row>
    <row r="275" spans="2:14" x14ac:dyDescent="0.25">
      <c r="B275" t="e">
        <f>IF('01.06.2016'!#REF!="НД",1,0)</f>
        <v>#REF!</v>
      </c>
      <c r="C275" t="e">
        <f>IF('01.06.2016'!#REF!="СНІДцентр",1,0)</f>
        <v>#REF!</v>
      </c>
      <c r="D275" t="e">
        <f>IF('01.06.2016'!#REF!="ПТБ",1,0)</f>
        <v>#REF!</v>
      </c>
      <c r="E275" t="e">
        <f>OR('01.06.2016'!#REF!="ПМСД",'01.06.2016'!#REF!="поліклініка")</f>
        <v>#REF!</v>
      </c>
      <c r="F275" t="e">
        <f>IF('01.06.2016'!#REF!="Психоневрол.",1,0)</f>
        <v>#REF!</v>
      </c>
      <c r="G275" t="e">
        <f>OR('01.06.2016'!#REF!="Інше",'01.06.2016'!#REF!="ЦРЛ",'01.06.2016'!#REF!="МЛ",'01.06.2016'!#REF!="Інфекційна")</f>
        <v>#REF!</v>
      </c>
      <c r="L275" t="e">
        <f t="shared" si="5"/>
        <v>#REF!</v>
      </c>
      <c r="N275" t="e">
        <f t="shared" si="5"/>
        <v>#REF!</v>
      </c>
    </row>
    <row r="276" spans="2:14" x14ac:dyDescent="0.25">
      <c r="B276" t="e">
        <f>IF('01.06.2016'!#REF!="НД",1,0)</f>
        <v>#REF!</v>
      </c>
      <c r="C276" t="e">
        <f>IF('01.06.2016'!#REF!="СНІДцентр",1,0)</f>
        <v>#REF!</v>
      </c>
      <c r="D276" t="e">
        <f>IF('01.06.2016'!#REF!="ПТБ",1,0)</f>
        <v>#REF!</v>
      </c>
      <c r="E276" t="e">
        <f>OR('01.06.2016'!#REF!="ПМСД",'01.06.2016'!#REF!="поліклініка")</f>
        <v>#REF!</v>
      </c>
      <c r="F276" t="e">
        <f>IF('01.06.2016'!#REF!="Психоневрол.",1,0)</f>
        <v>#REF!</v>
      </c>
      <c r="G276" t="e">
        <f>OR('01.06.2016'!#REF!="Інше",'01.06.2016'!#REF!="ЦРЛ",'01.06.2016'!#REF!="МЛ",'01.06.2016'!#REF!="Інфекційна")</f>
        <v>#REF!</v>
      </c>
      <c r="L276" t="e">
        <f t="shared" si="5"/>
        <v>#REF!</v>
      </c>
      <c r="N276" t="e">
        <f t="shared" si="5"/>
        <v>#REF!</v>
      </c>
    </row>
    <row r="277" spans="2:14" x14ac:dyDescent="0.25">
      <c r="B277" t="e">
        <f>IF('01.06.2016'!#REF!="НД",1,0)</f>
        <v>#REF!</v>
      </c>
      <c r="C277" t="e">
        <f>IF('01.06.2016'!#REF!="СНІДцентр",1,0)</f>
        <v>#REF!</v>
      </c>
      <c r="D277" t="e">
        <f>IF('01.06.2016'!#REF!="ПТБ",1,0)</f>
        <v>#REF!</v>
      </c>
      <c r="E277" t="e">
        <f>OR('01.06.2016'!#REF!="ПМСД",'01.06.2016'!#REF!="поліклініка")</f>
        <v>#REF!</v>
      </c>
      <c r="F277" t="e">
        <f>IF('01.06.2016'!#REF!="Психоневрол.",1,0)</f>
        <v>#REF!</v>
      </c>
      <c r="G277" t="e">
        <f>OR('01.06.2016'!#REF!="Інше",'01.06.2016'!#REF!="ЦРЛ",'01.06.2016'!#REF!="МЛ",'01.06.2016'!#REF!="Інфекційна")</f>
        <v>#REF!</v>
      </c>
      <c r="L277" t="e">
        <f t="shared" si="5"/>
        <v>#REF!</v>
      </c>
      <c r="N277" t="e">
        <f t="shared" si="5"/>
        <v>#REF!</v>
      </c>
    </row>
    <row r="278" spans="2:14" x14ac:dyDescent="0.25">
      <c r="B278" t="e">
        <f>IF('01.06.2016'!#REF!="НД",1,0)</f>
        <v>#REF!</v>
      </c>
      <c r="C278" t="e">
        <f>IF('01.06.2016'!#REF!="СНІДцентр",1,0)</f>
        <v>#REF!</v>
      </c>
      <c r="D278" t="e">
        <f>IF('01.06.2016'!#REF!="ПТБ",1,0)</f>
        <v>#REF!</v>
      </c>
      <c r="E278" t="e">
        <f>OR('01.06.2016'!#REF!="ПМСД",'01.06.2016'!#REF!="поліклініка")</f>
        <v>#REF!</v>
      </c>
      <c r="F278" t="e">
        <f>IF('01.06.2016'!#REF!="Психоневрол.",1,0)</f>
        <v>#REF!</v>
      </c>
      <c r="G278" t="e">
        <f>OR('01.06.2016'!#REF!="Інше",'01.06.2016'!#REF!="ЦРЛ",'01.06.2016'!#REF!="МЛ",'01.06.2016'!#REF!="Інфекційна")</f>
        <v>#REF!</v>
      </c>
      <c r="L278" t="e">
        <f t="shared" si="5"/>
        <v>#REF!</v>
      </c>
      <c r="N278" t="e">
        <f t="shared" si="5"/>
        <v>#REF!</v>
      </c>
    </row>
    <row r="279" spans="2:14" x14ac:dyDescent="0.25">
      <c r="B279" t="e">
        <f>IF('01.06.2016'!#REF!="НД",1,0)</f>
        <v>#REF!</v>
      </c>
      <c r="C279" t="e">
        <f>IF('01.06.2016'!#REF!="СНІДцентр",1,0)</f>
        <v>#REF!</v>
      </c>
      <c r="D279" t="e">
        <f>IF('01.06.2016'!#REF!="ПТБ",1,0)</f>
        <v>#REF!</v>
      </c>
      <c r="E279" t="e">
        <f>OR('01.06.2016'!#REF!="ПМСД",'01.06.2016'!#REF!="поліклініка")</f>
        <v>#REF!</v>
      </c>
      <c r="F279" t="e">
        <f>IF('01.06.2016'!#REF!="Психоневрол.",1,0)</f>
        <v>#REF!</v>
      </c>
      <c r="G279" t="e">
        <f>OR('01.06.2016'!#REF!="Інше",'01.06.2016'!#REF!="ЦРЛ",'01.06.2016'!#REF!="МЛ",'01.06.2016'!#REF!="Інфекційна")</f>
        <v>#REF!</v>
      </c>
      <c r="L279" t="e">
        <f t="shared" si="5"/>
        <v>#REF!</v>
      </c>
      <c r="N279" t="e">
        <f t="shared" si="5"/>
        <v>#REF!</v>
      </c>
    </row>
    <row r="280" spans="2:14" x14ac:dyDescent="0.25">
      <c r="B280" t="e">
        <f>IF('01.06.2016'!#REF!="НД",1,0)</f>
        <v>#REF!</v>
      </c>
      <c r="C280" t="e">
        <f>IF('01.06.2016'!#REF!="СНІДцентр",1,0)</f>
        <v>#REF!</v>
      </c>
      <c r="D280" t="e">
        <f>IF('01.06.2016'!#REF!="ПТБ",1,0)</f>
        <v>#REF!</v>
      </c>
      <c r="E280" t="e">
        <f>OR('01.06.2016'!#REF!="ПМСД",'01.06.2016'!#REF!="поліклініка")</f>
        <v>#REF!</v>
      </c>
      <c r="F280" t="e">
        <f>IF('01.06.2016'!#REF!="Психоневрол.",1,0)</f>
        <v>#REF!</v>
      </c>
      <c r="G280" t="e">
        <f>OR('01.06.2016'!#REF!="Інше",'01.06.2016'!#REF!="ЦРЛ",'01.06.2016'!#REF!="МЛ",'01.06.2016'!#REF!="Інфекційна")</f>
        <v>#REF!</v>
      </c>
      <c r="L280" t="e">
        <f t="shared" si="5"/>
        <v>#REF!</v>
      </c>
      <c r="N280" t="e">
        <f t="shared" si="5"/>
        <v>#REF!</v>
      </c>
    </row>
    <row r="281" spans="2:14" x14ac:dyDescent="0.25">
      <c r="B281" t="e">
        <f>IF('01.06.2016'!#REF!="НД",1,0)</f>
        <v>#REF!</v>
      </c>
      <c r="C281" t="e">
        <f>IF('01.06.2016'!#REF!="СНІДцентр",1,0)</f>
        <v>#REF!</v>
      </c>
      <c r="D281" t="e">
        <f>IF('01.06.2016'!#REF!="ПТБ",1,0)</f>
        <v>#REF!</v>
      </c>
      <c r="E281" t="e">
        <f>OR('01.06.2016'!#REF!="ПМСД",'01.06.2016'!#REF!="поліклініка")</f>
        <v>#REF!</v>
      </c>
      <c r="F281" t="e">
        <f>IF('01.06.2016'!#REF!="Психоневрол.",1,0)</f>
        <v>#REF!</v>
      </c>
      <c r="G281" t="e">
        <f>OR('01.06.2016'!#REF!="Інше",'01.06.2016'!#REF!="ЦРЛ",'01.06.2016'!#REF!="МЛ",'01.06.2016'!#REF!="Інфекційна")</f>
        <v>#REF!</v>
      </c>
      <c r="L281" t="e">
        <f t="shared" si="5"/>
        <v>#REF!</v>
      </c>
      <c r="N281" t="e">
        <f t="shared" si="5"/>
        <v>#REF!</v>
      </c>
    </row>
    <row r="282" spans="2:14" x14ac:dyDescent="0.25">
      <c r="B282" t="e">
        <f>IF('01.06.2016'!#REF!="НД",1,0)</f>
        <v>#REF!</v>
      </c>
      <c r="C282" t="e">
        <f>IF('01.06.2016'!#REF!="СНІДцентр",1,0)</f>
        <v>#REF!</v>
      </c>
      <c r="D282" t="e">
        <f>IF('01.06.2016'!#REF!="ПТБ",1,0)</f>
        <v>#REF!</v>
      </c>
      <c r="E282" t="e">
        <f>OR('01.06.2016'!#REF!="ПМСД",'01.06.2016'!#REF!="поліклініка")</f>
        <v>#REF!</v>
      </c>
      <c r="F282" t="e">
        <f>IF('01.06.2016'!#REF!="Психоневрол.",1,0)</f>
        <v>#REF!</v>
      </c>
      <c r="G282" t="e">
        <f>OR('01.06.2016'!#REF!="Інше",'01.06.2016'!#REF!="ЦРЛ",'01.06.2016'!#REF!="МЛ",'01.06.2016'!#REF!="Інфекційна")</f>
        <v>#REF!</v>
      </c>
      <c r="L282" t="e">
        <f t="shared" si="5"/>
        <v>#REF!</v>
      </c>
      <c r="N282" t="e">
        <f t="shared" si="5"/>
        <v>#REF!</v>
      </c>
    </row>
    <row r="283" spans="2:14" x14ac:dyDescent="0.25">
      <c r="B283" t="e">
        <f>IF('01.06.2016'!#REF!="НД",1,0)</f>
        <v>#REF!</v>
      </c>
      <c r="C283" t="e">
        <f>IF('01.06.2016'!#REF!="СНІДцентр",1,0)</f>
        <v>#REF!</v>
      </c>
      <c r="D283" t="e">
        <f>IF('01.06.2016'!#REF!="ПТБ",1,0)</f>
        <v>#REF!</v>
      </c>
      <c r="E283" t="e">
        <f>OR('01.06.2016'!#REF!="ПМСД",'01.06.2016'!#REF!="поліклініка")</f>
        <v>#REF!</v>
      </c>
      <c r="F283" t="e">
        <f>IF('01.06.2016'!#REF!="Психоневрол.",1,0)</f>
        <v>#REF!</v>
      </c>
      <c r="G283" t="e">
        <f>OR('01.06.2016'!#REF!="Інше",'01.06.2016'!#REF!="ЦРЛ",'01.06.2016'!#REF!="МЛ",'01.06.2016'!#REF!="Інфекційна")</f>
        <v>#REF!</v>
      </c>
      <c r="L283" t="e">
        <f t="shared" si="5"/>
        <v>#REF!</v>
      </c>
      <c r="N283" t="e">
        <f t="shared" si="5"/>
        <v>#REF!</v>
      </c>
    </row>
    <row r="284" spans="2:14" x14ac:dyDescent="0.25">
      <c r="B284" t="e">
        <f>IF('01.06.2016'!#REF!="НД",1,0)</f>
        <v>#REF!</v>
      </c>
      <c r="C284" t="e">
        <f>IF('01.06.2016'!#REF!="СНІДцентр",1,0)</f>
        <v>#REF!</v>
      </c>
      <c r="D284" t="e">
        <f>IF('01.06.2016'!#REF!="ПТБ",1,0)</f>
        <v>#REF!</v>
      </c>
      <c r="E284" t="e">
        <f>OR('01.06.2016'!#REF!="ПМСД",'01.06.2016'!#REF!="поліклініка")</f>
        <v>#REF!</v>
      </c>
      <c r="F284" t="e">
        <f>IF('01.06.2016'!#REF!="Психоневрол.",1,0)</f>
        <v>#REF!</v>
      </c>
      <c r="G284" t="e">
        <f>OR('01.06.2016'!#REF!="Інше",'01.06.2016'!#REF!="ЦРЛ",'01.06.2016'!#REF!="МЛ",'01.06.2016'!#REF!="Інфекційна")</f>
        <v>#REF!</v>
      </c>
      <c r="L284" t="e">
        <f t="shared" si="5"/>
        <v>#REF!</v>
      </c>
      <c r="N284" t="e">
        <f t="shared" si="5"/>
        <v>#REF!</v>
      </c>
    </row>
    <row r="285" spans="2:14" x14ac:dyDescent="0.25">
      <c r="B285" t="e">
        <f>IF('01.06.2016'!#REF!="НД",1,0)</f>
        <v>#REF!</v>
      </c>
      <c r="C285" t="e">
        <f>IF('01.06.2016'!#REF!="СНІДцентр",1,0)</f>
        <v>#REF!</v>
      </c>
      <c r="D285" t="e">
        <f>IF('01.06.2016'!#REF!="ПТБ",1,0)</f>
        <v>#REF!</v>
      </c>
      <c r="E285" t="e">
        <f>OR('01.06.2016'!#REF!="ПМСД",'01.06.2016'!#REF!="поліклініка")</f>
        <v>#REF!</v>
      </c>
      <c r="F285" t="e">
        <f>IF('01.06.2016'!#REF!="Психоневрол.",1,0)</f>
        <v>#REF!</v>
      </c>
      <c r="G285" t="e">
        <f>OR('01.06.2016'!#REF!="Інше",'01.06.2016'!#REF!="ЦРЛ",'01.06.2016'!#REF!="МЛ",'01.06.2016'!#REF!="Інфекційна")</f>
        <v>#REF!</v>
      </c>
      <c r="L285" t="e">
        <f t="shared" si="5"/>
        <v>#REF!</v>
      </c>
      <c r="N285" t="e">
        <f t="shared" si="5"/>
        <v>#REF!</v>
      </c>
    </row>
    <row r="286" spans="2:14" x14ac:dyDescent="0.25">
      <c r="B286" t="e">
        <f>IF('01.06.2016'!#REF!="НД",1,0)</f>
        <v>#REF!</v>
      </c>
      <c r="C286" t="e">
        <f>IF('01.06.2016'!#REF!="СНІДцентр",1,0)</f>
        <v>#REF!</v>
      </c>
      <c r="D286" t="e">
        <f>IF('01.06.2016'!#REF!="ПТБ",1,0)</f>
        <v>#REF!</v>
      </c>
      <c r="E286" t="e">
        <f>OR('01.06.2016'!#REF!="ПМСД",'01.06.2016'!#REF!="поліклініка")</f>
        <v>#REF!</v>
      </c>
      <c r="F286" t="e">
        <f>IF('01.06.2016'!#REF!="Психоневрол.",1,0)</f>
        <v>#REF!</v>
      </c>
      <c r="G286" t="e">
        <f>OR('01.06.2016'!#REF!="Інше",'01.06.2016'!#REF!="ЦРЛ",'01.06.2016'!#REF!="МЛ",'01.06.2016'!#REF!="Інфекційна")</f>
        <v>#REF!</v>
      </c>
      <c r="L286" t="e">
        <f t="shared" si="5"/>
        <v>#REF!</v>
      </c>
      <c r="N286" t="e">
        <f t="shared" si="5"/>
        <v>#REF!</v>
      </c>
    </row>
    <row r="287" spans="2:14" x14ac:dyDescent="0.25">
      <c r="B287" t="e">
        <f>IF('01.06.2016'!#REF!="НД",1,0)</f>
        <v>#REF!</v>
      </c>
      <c r="C287" t="e">
        <f>IF('01.06.2016'!#REF!="СНІДцентр",1,0)</f>
        <v>#REF!</v>
      </c>
      <c r="D287" t="e">
        <f>IF('01.06.2016'!#REF!="ПТБ",1,0)</f>
        <v>#REF!</v>
      </c>
      <c r="E287" t="e">
        <f>OR('01.06.2016'!#REF!="ПМСД",'01.06.2016'!#REF!="поліклініка")</f>
        <v>#REF!</v>
      </c>
      <c r="F287" t="e">
        <f>IF('01.06.2016'!#REF!="Психоневрол.",1,0)</f>
        <v>#REF!</v>
      </c>
      <c r="G287" t="e">
        <f>OR('01.06.2016'!#REF!="Інше",'01.06.2016'!#REF!="ЦРЛ",'01.06.2016'!#REF!="МЛ",'01.06.2016'!#REF!="Інфекційна")</f>
        <v>#REF!</v>
      </c>
      <c r="L287" t="e">
        <f t="shared" si="5"/>
        <v>#REF!</v>
      </c>
      <c r="N287" t="e">
        <f t="shared" si="5"/>
        <v>#REF!</v>
      </c>
    </row>
    <row r="288" spans="2:14" x14ac:dyDescent="0.25">
      <c r="B288" t="e">
        <f>IF('01.06.2016'!#REF!="НД",1,0)</f>
        <v>#REF!</v>
      </c>
      <c r="C288" t="e">
        <f>IF('01.06.2016'!#REF!="СНІДцентр",1,0)</f>
        <v>#REF!</v>
      </c>
      <c r="D288" t="e">
        <f>IF('01.06.2016'!#REF!="ПТБ",1,0)</f>
        <v>#REF!</v>
      </c>
      <c r="E288" t="e">
        <f>OR('01.06.2016'!#REF!="ПМСД",'01.06.2016'!#REF!="поліклініка")</f>
        <v>#REF!</v>
      </c>
      <c r="F288" t="e">
        <f>IF('01.06.2016'!#REF!="Психоневрол.",1,0)</f>
        <v>#REF!</v>
      </c>
      <c r="G288" t="e">
        <f>OR('01.06.2016'!#REF!="Інше",'01.06.2016'!#REF!="ЦРЛ",'01.06.2016'!#REF!="МЛ",'01.06.2016'!#REF!="Інфекційна")</f>
        <v>#REF!</v>
      </c>
      <c r="L288" t="e">
        <f t="shared" si="5"/>
        <v>#REF!</v>
      </c>
      <c r="N288" t="e">
        <f t="shared" si="5"/>
        <v>#REF!</v>
      </c>
    </row>
    <row r="289" spans="2:14" x14ac:dyDescent="0.25">
      <c r="B289" t="e">
        <f>IF('01.06.2016'!#REF!="НД",1,0)</f>
        <v>#REF!</v>
      </c>
      <c r="C289" t="e">
        <f>IF('01.06.2016'!#REF!="СНІДцентр",1,0)</f>
        <v>#REF!</v>
      </c>
      <c r="D289" t="e">
        <f>IF('01.06.2016'!#REF!="ПТБ",1,0)</f>
        <v>#REF!</v>
      </c>
      <c r="E289" t="e">
        <f>OR('01.06.2016'!#REF!="ПМСД",'01.06.2016'!#REF!="поліклініка")</f>
        <v>#REF!</v>
      </c>
      <c r="F289" t="e">
        <f>IF('01.06.2016'!#REF!="Психоневрол.",1,0)</f>
        <v>#REF!</v>
      </c>
      <c r="G289" t="e">
        <f>OR('01.06.2016'!#REF!="Інше",'01.06.2016'!#REF!="ЦРЛ",'01.06.2016'!#REF!="МЛ",'01.06.2016'!#REF!="Інфекційна")</f>
        <v>#REF!</v>
      </c>
      <c r="L289" t="e">
        <f t="shared" si="5"/>
        <v>#REF!</v>
      </c>
      <c r="N289" t="e">
        <f t="shared" si="5"/>
        <v>#REF!</v>
      </c>
    </row>
    <row r="290" spans="2:14" x14ac:dyDescent="0.25">
      <c r="B290" t="e">
        <f>IF('01.06.2016'!#REF!="НД",1,0)</f>
        <v>#REF!</v>
      </c>
      <c r="C290" t="e">
        <f>IF('01.06.2016'!#REF!="СНІДцентр",1,0)</f>
        <v>#REF!</v>
      </c>
      <c r="D290" t="e">
        <f>IF('01.06.2016'!#REF!="ПТБ",1,0)</f>
        <v>#REF!</v>
      </c>
      <c r="E290" t="e">
        <f>OR('01.06.2016'!#REF!="ПМСД",'01.06.2016'!#REF!="поліклініка")</f>
        <v>#REF!</v>
      </c>
      <c r="F290" t="e">
        <f>IF('01.06.2016'!#REF!="Психоневрол.",1,0)</f>
        <v>#REF!</v>
      </c>
      <c r="G290" t="e">
        <f>OR('01.06.2016'!#REF!="Інше",'01.06.2016'!#REF!="ЦРЛ",'01.06.2016'!#REF!="МЛ",'01.06.2016'!#REF!="Інфекційна")</f>
        <v>#REF!</v>
      </c>
      <c r="L290" t="e">
        <f t="shared" si="5"/>
        <v>#REF!</v>
      </c>
      <c r="N290" t="e">
        <f t="shared" si="5"/>
        <v>#REF!</v>
      </c>
    </row>
    <row r="291" spans="2:14" x14ac:dyDescent="0.25">
      <c r="B291" t="e">
        <f>IF('01.06.2016'!#REF!="НД",1,0)</f>
        <v>#REF!</v>
      </c>
      <c r="C291" t="e">
        <f>IF('01.06.2016'!#REF!="СНІДцентр",1,0)</f>
        <v>#REF!</v>
      </c>
      <c r="D291" t="e">
        <f>IF('01.06.2016'!#REF!="ПТБ",1,0)</f>
        <v>#REF!</v>
      </c>
      <c r="E291" t="e">
        <f>OR('01.06.2016'!#REF!="ПМСД",'01.06.2016'!#REF!="поліклініка")</f>
        <v>#REF!</v>
      </c>
      <c r="F291" t="e">
        <f>IF('01.06.2016'!#REF!="Психоневрол.",1,0)</f>
        <v>#REF!</v>
      </c>
      <c r="G291" t="e">
        <f>OR('01.06.2016'!#REF!="Інше",'01.06.2016'!#REF!="ЦРЛ",'01.06.2016'!#REF!="МЛ",'01.06.2016'!#REF!="Інфекційна")</f>
        <v>#REF!</v>
      </c>
      <c r="L291" t="e">
        <f t="shared" si="5"/>
        <v>#REF!</v>
      </c>
      <c r="N291" t="e">
        <f t="shared" si="5"/>
        <v>#REF!</v>
      </c>
    </row>
    <row r="292" spans="2:14" x14ac:dyDescent="0.25">
      <c r="B292" t="e">
        <f>IF('01.06.2016'!#REF!="НД",1,0)</f>
        <v>#REF!</v>
      </c>
      <c r="C292" t="e">
        <f>IF('01.06.2016'!#REF!="СНІДцентр",1,0)</f>
        <v>#REF!</v>
      </c>
      <c r="D292" t="e">
        <f>IF('01.06.2016'!#REF!="ПТБ",1,0)</f>
        <v>#REF!</v>
      </c>
      <c r="E292" t="e">
        <f>OR('01.06.2016'!#REF!="ПМСД",'01.06.2016'!#REF!="поліклініка")</f>
        <v>#REF!</v>
      </c>
      <c r="F292" t="e">
        <f>IF('01.06.2016'!#REF!="Психоневрол.",1,0)</f>
        <v>#REF!</v>
      </c>
      <c r="G292" t="e">
        <f>OR('01.06.2016'!#REF!="Інше",'01.06.2016'!#REF!="ЦРЛ",'01.06.2016'!#REF!="МЛ",'01.06.2016'!#REF!="Інфекційна")</f>
        <v>#REF!</v>
      </c>
      <c r="L292" t="e">
        <f t="shared" si="5"/>
        <v>#REF!</v>
      </c>
      <c r="N292" t="e">
        <f t="shared" si="5"/>
        <v>#REF!</v>
      </c>
    </row>
    <row r="293" spans="2:14" x14ac:dyDescent="0.25">
      <c r="B293" t="e">
        <f>IF('01.06.2016'!#REF!="НД",1,0)</f>
        <v>#REF!</v>
      </c>
      <c r="C293" t="e">
        <f>IF('01.06.2016'!#REF!="СНІДцентр",1,0)</f>
        <v>#REF!</v>
      </c>
      <c r="D293" t="e">
        <f>IF('01.06.2016'!#REF!="ПТБ",1,0)</f>
        <v>#REF!</v>
      </c>
      <c r="E293" t="e">
        <f>OR('01.06.2016'!#REF!="ПМСД",'01.06.2016'!#REF!="поліклініка")</f>
        <v>#REF!</v>
      </c>
      <c r="F293" t="e">
        <f>IF('01.06.2016'!#REF!="Психоневрол.",1,0)</f>
        <v>#REF!</v>
      </c>
      <c r="G293" t="e">
        <f>OR('01.06.2016'!#REF!="Інше",'01.06.2016'!#REF!="ЦРЛ",'01.06.2016'!#REF!="МЛ",'01.06.2016'!#REF!="Інфекційна")</f>
        <v>#REF!</v>
      </c>
      <c r="L293" t="e">
        <f t="shared" si="5"/>
        <v>#REF!</v>
      </c>
      <c r="N293" t="e">
        <f t="shared" si="5"/>
        <v>#REF!</v>
      </c>
    </row>
    <row r="294" spans="2:14" x14ac:dyDescent="0.25">
      <c r="B294" t="e">
        <f>IF('01.06.2016'!#REF!="НД",1,0)</f>
        <v>#REF!</v>
      </c>
      <c r="C294" t="e">
        <f>IF('01.06.2016'!#REF!="СНІДцентр",1,0)</f>
        <v>#REF!</v>
      </c>
      <c r="D294" t="e">
        <f>IF('01.06.2016'!#REF!="ПТБ",1,0)</f>
        <v>#REF!</v>
      </c>
      <c r="E294" t="e">
        <f>OR('01.06.2016'!#REF!="ПМСД",'01.06.2016'!#REF!="поліклініка")</f>
        <v>#REF!</v>
      </c>
      <c r="F294" t="e">
        <f>IF('01.06.2016'!#REF!="Психоневрол.",1,0)</f>
        <v>#REF!</v>
      </c>
      <c r="G294" t="e">
        <f>OR('01.06.2016'!#REF!="Інше",'01.06.2016'!#REF!="ЦРЛ",'01.06.2016'!#REF!="МЛ",'01.06.2016'!#REF!="Інфекційна")</f>
        <v>#REF!</v>
      </c>
      <c r="L294" t="e">
        <f t="shared" si="5"/>
        <v>#REF!</v>
      </c>
      <c r="N294" t="e">
        <f t="shared" si="5"/>
        <v>#REF!</v>
      </c>
    </row>
    <row r="295" spans="2:14" x14ac:dyDescent="0.25">
      <c r="B295" t="e">
        <f>IF('01.06.2016'!#REF!="НД",1,0)</f>
        <v>#REF!</v>
      </c>
      <c r="C295" t="e">
        <f>IF('01.06.2016'!#REF!="СНІДцентр",1,0)</f>
        <v>#REF!</v>
      </c>
      <c r="D295" t="e">
        <f>IF('01.06.2016'!#REF!="ПТБ",1,0)</f>
        <v>#REF!</v>
      </c>
      <c r="E295" t="e">
        <f>OR('01.06.2016'!#REF!="ПМСД",'01.06.2016'!#REF!="поліклініка")</f>
        <v>#REF!</v>
      </c>
      <c r="F295" t="e">
        <f>IF('01.06.2016'!#REF!="Психоневрол.",1,0)</f>
        <v>#REF!</v>
      </c>
      <c r="G295" t="e">
        <f>OR('01.06.2016'!#REF!="Інше",'01.06.2016'!#REF!="ЦРЛ",'01.06.2016'!#REF!="МЛ",'01.06.2016'!#REF!="Інфекційна")</f>
        <v>#REF!</v>
      </c>
      <c r="L295" t="e">
        <f t="shared" si="5"/>
        <v>#REF!</v>
      </c>
      <c r="N295" t="e">
        <f t="shared" si="5"/>
        <v>#REF!</v>
      </c>
    </row>
    <row r="296" spans="2:14" x14ac:dyDescent="0.25">
      <c r="B296" t="e">
        <f>IF('01.06.2016'!#REF!="НД",1,0)</f>
        <v>#REF!</v>
      </c>
      <c r="C296" t="e">
        <f>IF('01.06.2016'!#REF!="СНІДцентр",1,0)</f>
        <v>#REF!</v>
      </c>
      <c r="D296" t="e">
        <f>IF('01.06.2016'!#REF!="ПТБ",1,0)</f>
        <v>#REF!</v>
      </c>
      <c r="E296" t="e">
        <f>OR('01.06.2016'!#REF!="ПМСД",'01.06.2016'!#REF!="поліклініка")</f>
        <v>#REF!</v>
      </c>
      <c r="F296" t="e">
        <f>IF('01.06.2016'!#REF!="Психоневрол.",1,0)</f>
        <v>#REF!</v>
      </c>
      <c r="G296" t="e">
        <f>OR('01.06.2016'!#REF!="Інше",'01.06.2016'!#REF!="ЦРЛ",'01.06.2016'!#REF!="МЛ",'01.06.2016'!#REF!="Інфекційна")</f>
        <v>#REF!</v>
      </c>
      <c r="L296" t="e">
        <f t="shared" si="5"/>
        <v>#REF!</v>
      </c>
      <c r="N296" t="e">
        <f t="shared" si="5"/>
        <v>#REF!</v>
      </c>
    </row>
    <row r="297" spans="2:14" x14ac:dyDescent="0.25">
      <c r="B297" t="e">
        <f>IF('01.06.2016'!#REF!="НД",1,0)</f>
        <v>#REF!</v>
      </c>
      <c r="C297" t="e">
        <f>IF('01.06.2016'!#REF!="СНІДцентр",1,0)</f>
        <v>#REF!</v>
      </c>
      <c r="D297" t="e">
        <f>IF('01.06.2016'!#REF!="ПТБ",1,0)</f>
        <v>#REF!</v>
      </c>
      <c r="E297" t="e">
        <f>OR('01.06.2016'!#REF!="ПМСД",'01.06.2016'!#REF!="поліклініка")</f>
        <v>#REF!</v>
      </c>
      <c r="F297" t="e">
        <f>IF('01.06.2016'!#REF!="Психоневрол.",1,0)</f>
        <v>#REF!</v>
      </c>
      <c r="G297" t="e">
        <f>OR('01.06.2016'!#REF!="Інше",'01.06.2016'!#REF!="ЦРЛ",'01.06.2016'!#REF!="МЛ",'01.06.2016'!#REF!="Інфекційна")</f>
        <v>#REF!</v>
      </c>
      <c r="L297" t="e">
        <f t="shared" si="5"/>
        <v>#REF!</v>
      </c>
      <c r="N297" t="e">
        <f t="shared" si="5"/>
        <v>#REF!</v>
      </c>
    </row>
    <row r="298" spans="2:14" x14ac:dyDescent="0.25">
      <c r="B298" t="e">
        <f>IF('01.06.2016'!#REF!="НД",1,0)</f>
        <v>#REF!</v>
      </c>
      <c r="C298" t="e">
        <f>IF('01.06.2016'!#REF!="СНІДцентр",1,0)</f>
        <v>#REF!</v>
      </c>
      <c r="D298" t="e">
        <f>IF('01.06.2016'!#REF!="ПТБ",1,0)</f>
        <v>#REF!</v>
      </c>
      <c r="E298" t="e">
        <f>OR('01.06.2016'!#REF!="ПМСД",'01.06.2016'!#REF!="поліклініка")</f>
        <v>#REF!</v>
      </c>
      <c r="F298" t="e">
        <f>IF('01.06.2016'!#REF!="Психоневрол.",1,0)</f>
        <v>#REF!</v>
      </c>
      <c r="G298" t="e">
        <f>OR('01.06.2016'!#REF!="Інше",'01.06.2016'!#REF!="ЦРЛ",'01.06.2016'!#REF!="МЛ",'01.06.2016'!#REF!="Інфекційна")</f>
        <v>#REF!</v>
      </c>
      <c r="L298" t="e">
        <f t="shared" si="5"/>
        <v>#REF!</v>
      </c>
      <c r="N298" t="e">
        <f t="shared" si="5"/>
        <v>#REF!</v>
      </c>
    </row>
    <row r="299" spans="2:14" x14ac:dyDescent="0.25">
      <c r="B299" t="e">
        <f>IF('01.06.2016'!#REF!="НД",1,0)</f>
        <v>#REF!</v>
      </c>
      <c r="C299" t="e">
        <f>IF('01.06.2016'!#REF!="СНІДцентр",1,0)</f>
        <v>#REF!</v>
      </c>
      <c r="D299" t="e">
        <f>IF('01.06.2016'!#REF!="ПТБ",1,0)</f>
        <v>#REF!</v>
      </c>
      <c r="E299" t="e">
        <f>OR('01.06.2016'!#REF!="ПМСД",'01.06.2016'!#REF!="поліклініка")</f>
        <v>#REF!</v>
      </c>
      <c r="F299" t="e">
        <f>IF('01.06.2016'!#REF!="Психоневрол.",1,0)</f>
        <v>#REF!</v>
      </c>
      <c r="G299" t="e">
        <f>OR('01.06.2016'!#REF!="Інше",'01.06.2016'!#REF!="ЦРЛ",'01.06.2016'!#REF!="МЛ",'01.06.2016'!#REF!="Інфекційна")</f>
        <v>#REF!</v>
      </c>
      <c r="L299" t="e">
        <f t="shared" si="5"/>
        <v>#REF!</v>
      </c>
      <c r="N299" t="e">
        <f t="shared" si="5"/>
        <v>#REF!</v>
      </c>
    </row>
    <row r="300" spans="2:14" x14ac:dyDescent="0.25">
      <c r="B300" t="e">
        <f>IF('01.06.2016'!#REF!="НД",1,0)</f>
        <v>#REF!</v>
      </c>
      <c r="C300" t="e">
        <f>IF('01.06.2016'!#REF!="СНІДцентр",1,0)</f>
        <v>#REF!</v>
      </c>
      <c r="D300" t="e">
        <f>IF('01.06.2016'!#REF!="ПТБ",1,0)</f>
        <v>#REF!</v>
      </c>
      <c r="E300" t="e">
        <f>OR('01.06.2016'!#REF!="ПМСД",'01.06.2016'!#REF!="поліклініка")</f>
        <v>#REF!</v>
      </c>
      <c r="F300" t="e">
        <f>IF('01.06.2016'!#REF!="Психоневрол.",1,0)</f>
        <v>#REF!</v>
      </c>
      <c r="G300" t="e">
        <f>OR('01.06.2016'!#REF!="Інше",'01.06.2016'!#REF!="ЦРЛ",'01.06.2016'!#REF!="МЛ",'01.06.2016'!#REF!="Інфекційна")</f>
        <v>#REF!</v>
      </c>
      <c r="L300" t="e">
        <f t="shared" si="5"/>
        <v>#REF!</v>
      </c>
      <c r="N300" t="e">
        <f t="shared" si="5"/>
        <v>#REF!</v>
      </c>
    </row>
    <row r="301" spans="2:14" x14ac:dyDescent="0.25">
      <c r="B301" t="e">
        <f>IF('01.06.2016'!#REF!="НД",1,0)</f>
        <v>#REF!</v>
      </c>
      <c r="C301" t="e">
        <f>IF('01.06.2016'!#REF!="СНІДцентр",1,0)</f>
        <v>#REF!</v>
      </c>
      <c r="D301" t="e">
        <f>IF('01.06.2016'!#REF!="ПТБ",1,0)</f>
        <v>#REF!</v>
      </c>
      <c r="E301" t="e">
        <f>OR('01.06.2016'!#REF!="ПМСД",'01.06.2016'!#REF!="поліклініка")</f>
        <v>#REF!</v>
      </c>
      <c r="F301" t="e">
        <f>IF('01.06.2016'!#REF!="Психоневрол.",1,0)</f>
        <v>#REF!</v>
      </c>
      <c r="G301" t="e">
        <f>OR('01.06.2016'!#REF!="Інше",'01.06.2016'!#REF!="ЦРЛ",'01.06.2016'!#REF!="МЛ",'01.06.2016'!#REF!="Інфекційна")</f>
        <v>#REF!</v>
      </c>
      <c r="L301" t="e">
        <f t="shared" si="5"/>
        <v>#REF!</v>
      </c>
      <c r="N301" t="e">
        <f t="shared" si="5"/>
        <v>#REF!</v>
      </c>
    </row>
    <row r="302" spans="2:14" x14ac:dyDescent="0.25">
      <c r="B302" t="e">
        <f>IF('01.06.2016'!#REF!="НД",1,0)</f>
        <v>#REF!</v>
      </c>
      <c r="C302" t="e">
        <f>IF('01.06.2016'!#REF!="СНІДцентр",1,0)</f>
        <v>#REF!</v>
      </c>
      <c r="D302" t="e">
        <f>IF('01.06.2016'!#REF!="ПТБ",1,0)</f>
        <v>#REF!</v>
      </c>
      <c r="E302" t="e">
        <f>OR('01.06.2016'!#REF!="ПМСД",'01.06.2016'!#REF!="поліклініка")</f>
        <v>#REF!</v>
      </c>
      <c r="F302" t="e">
        <f>IF('01.06.2016'!#REF!="Психоневрол.",1,0)</f>
        <v>#REF!</v>
      </c>
      <c r="G302" t="e">
        <f>OR('01.06.2016'!#REF!="Інше",'01.06.2016'!#REF!="ЦРЛ",'01.06.2016'!#REF!="МЛ",'01.06.2016'!#REF!="Інфекційна")</f>
        <v>#REF!</v>
      </c>
      <c r="L302" t="e">
        <f t="shared" si="5"/>
        <v>#REF!</v>
      </c>
      <c r="N302" t="e">
        <f t="shared" si="5"/>
        <v>#REF!</v>
      </c>
    </row>
    <row r="303" spans="2:14" x14ac:dyDescent="0.25">
      <c r="B303" t="e">
        <f>IF('01.06.2016'!#REF!="НД",1,0)</f>
        <v>#REF!</v>
      </c>
      <c r="C303" t="e">
        <f>IF('01.06.2016'!#REF!="СНІДцентр",1,0)</f>
        <v>#REF!</v>
      </c>
      <c r="D303" t="e">
        <f>IF('01.06.2016'!#REF!="ПТБ",1,0)</f>
        <v>#REF!</v>
      </c>
      <c r="E303" t="e">
        <f>OR('01.06.2016'!#REF!="ПМСД",'01.06.2016'!#REF!="поліклініка")</f>
        <v>#REF!</v>
      </c>
      <c r="F303" t="e">
        <f>IF('01.06.2016'!#REF!="Психоневрол.",1,0)</f>
        <v>#REF!</v>
      </c>
      <c r="G303" t="e">
        <f>OR('01.06.2016'!#REF!="Інше",'01.06.2016'!#REF!="ЦРЛ",'01.06.2016'!#REF!="МЛ",'01.06.2016'!#REF!="Інфекційна")</f>
        <v>#REF!</v>
      </c>
      <c r="L303" t="e">
        <f t="shared" si="5"/>
        <v>#REF!</v>
      </c>
      <c r="N303" t="e">
        <f t="shared" si="5"/>
        <v>#REF!</v>
      </c>
    </row>
    <row r="304" spans="2:14" x14ac:dyDescent="0.25">
      <c r="B304" t="e">
        <f>IF('01.06.2016'!#REF!="НД",1,0)</f>
        <v>#REF!</v>
      </c>
      <c r="C304" t="e">
        <f>IF('01.06.2016'!#REF!="СНІДцентр",1,0)</f>
        <v>#REF!</v>
      </c>
      <c r="D304" t="e">
        <f>IF('01.06.2016'!#REF!="ПТБ",1,0)</f>
        <v>#REF!</v>
      </c>
      <c r="E304" t="e">
        <f>OR('01.06.2016'!#REF!="ПМСД",'01.06.2016'!#REF!="поліклініка")</f>
        <v>#REF!</v>
      </c>
      <c r="F304" t="e">
        <f>IF('01.06.2016'!#REF!="Психоневрол.",1,0)</f>
        <v>#REF!</v>
      </c>
      <c r="G304" t="e">
        <f>OR('01.06.2016'!#REF!="Інше",'01.06.2016'!#REF!="ЦРЛ",'01.06.2016'!#REF!="МЛ",'01.06.2016'!#REF!="Інфекційна")</f>
        <v>#REF!</v>
      </c>
      <c r="L304" t="e">
        <f t="shared" si="5"/>
        <v>#REF!</v>
      </c>
      <c r="N304" t="e">
        <f t="shared" si="5"/>
        <v>#REF!</v>
      </c>
    </row>
    <row r="305" spans="2:14" x14ac:dyDescent="0.25">
      <c r="B305" t="e">
        <f>IF('01.06.2016'!#REF!="НД",1,0)</f>
        <v>#REF!</v>
      </c>
      <c r="C305" t="e">
        <f>IF('01.06.2016'!#REF!="СНІДцентр",1,0)</f>
        <v>#REF!</v>
      </c>
      <c r="D305" t="e">
        <f>IF('01.06.2016'!#REF!="ПТБ",1,0)</f>
        <v>#REF!</v>
      </c>
      <c r="E305" t="e">
        <f>OR('01.06.2016'!#REF!="ПМСД",'01.06.2016'!#REF!="поліклініка")</f>
        <v>#REF!</v>
      </c>
      <c r="F305" t="e">
        <f>IF('01.06.2016'!#REF!="Психоневрол.",1,0)</f>
        <v>#REF!</v>
      </c>
      <c r="G305" t="e">
        <f>OR('01.06.2016'!#REF!="Інше",'01.06.2016'!#REF!="ЦРЛ",'01.06.2016'!#REF!="МЛ",'01.06.2016'!#REF!="Інфекційна")</f>
        <v>#REF!</v>
      </c>
      <c r="L305" t="e">
        <f t="shared" si="5"/>
        <v>#REF!</v>
      </c>
      <c r="N305" t="e">
        <f t="shared" si="5"/>
        <v>#REF!</v>
      </c>
    </row>
    <row r="306" spans="2:14" x14ac:dyDescent="0.25">
      <c r="B306" t="e">
        <f>IF('01.06.2016'!#REF!="НД",1,0)</f>
        <v>#REF!</v>
      </c>
      <c r="C306" t="e">
        <f>IF('01.06.2016'!#REF!="СНІДцентр",1,0)</f>
        <v>#REF!</v>
      </c>
      <c r="D306" t="e">
        <f>IF('01.06.2016'!#REF!="ПТБ",1,0)</f>
        <v>#REF!</v>
      </c>
      <c r="E306" t="e">
        <f>OR('01.06.2016'!#REF!="ПМСД",'01.06.2016'!#REF!="поліклініка")</f>
        <v>#REF!</v>
      </c>
      <c r="F306" t="e">
        <f>IF('01.06.2016'!#REF!="Психоневрол.",1,0)</f>
        <v>#REF!</v>
      </c>
      <c r="G306" t="e">
        <f>OR('01.06.2016'!#REF!="Інше",'01.06.2016'!#REF!="ЦРЛ",'01.06.2016'!#REF!="МЛ",'01.06.2016'!#REF!="Інфекційна")</f>
        <v>#REF!</v>
      </c>
      <c r="L306" t="e">
        <f t="shared" si="5"/>
        <v>#REF!</v>
      </c>
      <c r="N306" t="e">
        <f t="shared" si="5"/>
        <v>#REF!</v>
      </c>
    </row>
    <row r="307" spans="2:14" x14ac:dyDescent="0.25">
      <c r="B307" t="e">
        <f>IF('01.06.2016'!#REF!="НД",1,0)</f>
        <v>#REF!</v>
      </c>
      <c r="C307" t="e">
        <f>IF('01.06.2016'!#REF!="СНІДцентр",1,0)</f>
        <v>#REF!</v>
      </c>
      <c r="D307" t="e">
        <f>IF('01.06.2016'!#REF!="ПТБ",1,0)</f>
        <v>#REF!</v>
      </c>
      <c r="E307" t="e">
        <f>OR('01.06.2016'!#REF!="ПМСД",'01.06.2016'!#REF!="поліклініка")</f>
        <v>#REF!</v>
      </c>
      <c r="F307" t="e">
        <f>IF('01.06.2016'!#REF!="Психоневрол.",1,0)</f>
        <v>#REF!</v>
      </c>
      <c r="G307" t="e">
        <f>OR('01.06.2016'!#REF!="Інше",'01.06.2016'!#REF!="ЦРЛ",'01.06.2016'!#REF!="МЛ",'01.06.2016'!#REF!="Інфекційна")</f>
        <v>#REF!</v>
      </c>
      <c r="L307" t="e">
        <f t="shared" si="5"/>
        <v>#REF!</v>
      </c>
      <c r="N307" t="e">
        <f t="shared" si="5"/>
        <v>#REF!</v>
      </c>
    </row>
    <row r="308" spans="2:14" x14ac:dyDescent="0.25">
      <c r="B308" t="e">
        <f>IF('01.06.2016'!#REF!="НД",1,0)</f>
        <v>#REF!</v>
      </c>
      <c r="C308" t="e">
        <f>IF('01.06.2016'!#REF!="СНІДцентр",1,0)</f>
        <v>#REF!</v>
      </c>
      <c r="D308" t="e">
        <f>IF('01.06.2016'!#REF!="ПТБ",1,0)</f>
        <v>#REF!</v>
      </c>
      <c r="E308" t="e">
        <f>OR('01.06.2016'!#REF!="ПМСД",'01.06.2016'!#REF!="поліклініка")</f>
        <v>#REF!</v>
      </c>
      <c r="F308" t="e">
        <f>IF('01.06.2016'!#REF!="Психоневрол.",1,0)</f>
        <v>#REF!</v>
      </c>
      <c r="G308" t="e">
        <f>OR('01.06.2016'!#REF!="Інше",'01.06.2016'!#REF!="ЦРЛ",'01.06.2016'!#REF!="МЛ",'01.06.2016'!#REF!="Інфекційна")</f>
        <v>#REF!</v>
      </c>
      <c r="L308" t="e">
        <f t="shared" si="5"/>
        <v>#REF!</v>
      </c>
      <c r="N308" t="e">
        <f t="shared" si="5"/>
        <v>#REF!</v>
      </c>
    </row>
    <row r="309" spans="2:14" x14ac:dyDescent="0.25">
      <c r="B309" t="e">
        <f>IF('01.06.2016'!#REF!="НД",1,0)</f>
        <v>#REF!</v>
      </c>
      <c r="C309" t="e">
        <f>IF('01.06.2016'!#REF!="СНІДцентр",1,0)</f>
        <v>#REF!</v>
      </c>
      <c r="D309" t="e">
        <f>IF('01.06.2016'!#REF!="ПТБ",1,0)</f>
        <v>#REF!</v>
      </c>
      <c r="E309" t="e">
        <f>OR('01.06.2016'!#REF!="ПМСД",'01.06.2016'!#REF!="поліклініка")</f>
        <v>#REF!</v>
      </c>
      <c r="F309" t="e">
        <f>IF('01.06.2016'!#REF!="Психоневрол.",1,0)</f>
        <v>#REF!</v>
      </c>
      <c r="G309" t="e">
        <f>OR('01.06.2016'!#REF!="Інше",'01.06.2016'!#REF!="ЦРЛ",'01.06.2016'!#REF!="МЛ",'01.06.2016'!#REF!="Інфекційна")</f>
        <v>#REF!</v>
      </c>
      <c r="L309" t="e">
        <f t="shared" si="5"/>
        <v>#REF!</v>
      </c>
      <c r="N309" t="e">
        <f t="shared" si="5"/>
        <v>#REF!</v>
      </c>
    </row>
    <row r="310" spans="2:14" x14ac:dyDescent="0.25">
      <c r="B310" t="e">
        <f>IF('01.06.2016'!#REF!="НД",1,0)</f>
        <v>#REF!</v>
      </c>
      <c r="C310" t="e">
        <f>IF('01.06.2016'!#REF!="СНІДцентр",1,0)</f>
        <v>#REF!</v>
      </c>
      <c r="D310" t="e">
        <f>IF('01.06.2016'!#REF!="ПТБ",1,0)</f>
        <v>#REF!</v>
      </c>
      <c r="E310" t="e">
        <f>OR('01.06.2016'!#REF!="ПМСД",'01.06.2016'!#REF!="поліклініка")</f>
        <v>#REF!</v>
      </c>
      <c r="F310" t="e">
        <f>IF('01.06.2016'!#REF!="Психоневрол.",1,0)</f>
        <v>#REF!</v>
      </c>
      <c r="G310" t="e">
        <f>OR('01.06.2016'!#REF!="Інше",'01.06.2016'!#REF!="ЦРЛ",'01.06.2016'!#REF!="МЛ",'01.06.2016'!#REF!="Інфекційна")</f>
        <v>#REF!</v>
      </c>
      <c r="L310" t="e">
        <f t="shared" si="5"/>
        <v>#REF!</v>
      </c>
      <c r="N310" t="e">
        <f t="shared" si="5"/>
        <v>#REF!</v>
      </c>
    </row>
    <row r="311" spans="2:14" x14ac:dyDescent="0.25">
      <c r="B311" t="e">
        <f>IF('01.06.2016'!#REF!="НД",1,0)</f>
        <v>#REF!</v>
      </c>
      <c r="C311" t="e">
        <f>IF('01.06.2016'!#REF!="СНІДцентр",1,0)</f>
        <v>#REF!</v>
      </c>
      <c r="D311" t="e">
        <f>IF('01.06.2016'!#REF!="ПТБ",1,0)</f>
        <v>#REF!</v>
      </c>
      <c r="E311" t="e">
        <f>OR('01.06.2016'!#REF!="ПМСД",'01.06.2016'!#REF!="поліклініка")</f>
        <v>#REF!</v>
      </c>
      <c r="F311" t="e">
        <f>IF('01.06.2016'!#REF!="Психоневрол.",1,0)</f>
        <v>#REF!</v>
      </c>
      <c r="G311" t="e">
        <f>OR('01.06.2016'!#REF!="Інше",'01.06.2016'!#REF!="ЦРЛ",'01.06.2016'!#REF!="МЛ",'01.06.2016'!#REF!="Інфекційна")</f>
        <v>#REF!</v>
      </c>
      <c r="L311" t="e">
        <f t="shared" si="5"/>
        <v>#REF!</v>
      </c>
      <c r="N311" t="e">
        <f t="shared" si="5"/>
        <v>#REF!</v>
      </c>
    </row>
    <row r="312" spans="2:14" x14ac:dyDescent="0.25">
      <c r="B312" t="e">
        <f>IF('01.06.2016'!#REF!="НД",1,0)</f>
        <v>#REF!</v>
      </c>
      <c r="C312" t="e">
        <f>IF('01.06.2016'!#REF!="СНІДцентр",1,0)</f>
        <v>#REF!</v>
      </c>
      <c r="D312" t="e">
        <f>IF('01.06.2016'!#REF!="ПТБ",1,0)</f>
        <v>#REF!</v>
      </c>
      <c r="E312" t="e">
        <f>OR('01.06.2016'!#REF!="ПМСД",'01.06.2016'!#REF!="поліклініка")</f>
        <v>#REF!</v>
      </c>
      <c r="F312" t="e">
        <f>IF('01.06.2016'!#REF!="Психоневрол.",1,0)</f>
        <v>#REF!</v>
      </c>
      <c r="G312" t="e">
        <f>OR('01.06.2016'!#REF!="Інше",'01.06.2016'!#REF!="ЦРЛ",'01.06.2016'!#REF!="МЛ",'01.06.2016'!#REF!="Інфекційна")</f>
        <v>#REF!</v>
      </c>
      <c r="L312" t="e">
        <f t="shared" si="5"/>
        <v>#REF!</v>
      </c>
      <c r="N312" t="e">
        <f t="shared" si="5"/>
        <v>#REF!</v>
      </c>
    </row>
    <row r="313" spans="2:14" x14ac:dyDescent="0.25">
      <c r="B313" t="e">
        <f>IF('01.06.2016'!#REF!="НД",1,0)</f>
        <v>#REF!</v>
      </c>
      <c r="C313" t="e">
        <f>IF('01.06.2016'!#REF!="СНІДцентр",1,0)</f>
        <v>#REF!</v>
      </c>
      <c r="D313" t="e">
        <f>IF('01.06.2016'!#REF!="ПТБ",1,0)</f>
        <v>#REF!</v>
      </c>
      <c r="E313" t="e">
        <f>OR('01.06.2016'!#REF!="ПМСД",'01.06.2016'!#REF!="поліклініка")</f>
        <v>#REF!</v>
      </c>
      <c r="F313" t="e">
        <f>IF('01.06.2016'!#REF!="Психоневрол.",1,0)</f>
        <v>#REF!</v>
      </c>
      <c r="G313" t="e">
        <f>OR('01.06.2016'!#REF!="Інше",'01.06.2016'!#REF!="ЦРЛ",'01.06.2016'!#REF!="МЛ",'01.06.2016'!#REF!="Інфекційна")</f>
        <v>#REF!</v>
      </c>
      <c r="L313" t="e">
        <f t="shared" si="5"/>
        <v>#REF!</v>
      </c>
      <c r="N313" t="e">
        <f t="shared" si="5"/>
        <v>#REF!</v>
      </c>
    </row>
    <row r="314" spans="2:14" x14ac:dyDescent="0.25">
      <c r="B314" t="e">
        <f>IF('01.06.2016'!#REF!="НД",1,0)</f>
        <v>#REF!</v>
      </c>
      <c r="C314" t="e">
        <f>IF('01.06.2016'!#REF!="СНІДцентр",1,0)</f>
        <v>#REF!</v>
      </c>
      <c r="D314" t="e">
        <f>IF('01.06.2016'!#REF!="ПТБ",1,0)</f>
        <v>#REF!</v>
      </c>
      <c r="E314" t="e">
        <f>OR('01.06.2016'!#REF!="ПМСД",'01.06.2016'!#REF!="поліклініка")</f>
        <v>#REF!</v>
      </c>
      <c r="F314" t="e">
        <f>IF('01.06.2016'!#REF!="Психоневрол.",1,0)</f>
        <v>#REF!</v>
      </c>
      <c r="G314" t="e">
        <f>OR('01.06.2016'!#REF!="Інше",'01.06.2016'!#REF!="ЦРЛ",'01.06.2016'!#REF!="МЛ",'01.06.2016'!#REF!="Інфекційна")</f>
        <v>#REF!</v>
      </c>
      <c r="L314" t="e">
        <f t="shared" si="5"/>
        <v>#REF!</v>
      </c>
      <c r="N314" t="e">
        <f t="shared" si="5"/>
        <v>#REF!</v>
      </c>
    </row>
    <row r="315" spans="2:14" x14ac:dyDescent="0.25">
      <c r="B315" t="e">
        <f>IF('01.06.2016'!#REF!="НД",1,0)</f>
        <v>#REF!</v>
      </c>
      <c r="C315" t="e">
        <f>IF('01.06.2016'!#REF!="СНІДцентр",1,0)</f>
        <v>#REF!</v>
      </c>
      <c r="D315" t="e">
        <f>IF('01.06.2016'!#REF!="ПТБ",1,0)</f>
        <v>#REF!</v>
      </c>
      <c r="E315" t="e">
        <f>OR('01.06.2016'!#REF!="ПМСД",'01.06.2016'!#REF!="поліклініка")</f>
        <v>#REF!</v>
      </c>
      <c r="F315" t="e">
        <f>IF('01.06.2016'!#REF!="Психоневрол.",1,0)</f>
        <v>#REF!</v>
      </c>
      <c r="G315" t="e">
        <f>OR('01.06.2016'!#REF!="Інше",'01.06.2016'!#REF!="ЦРЛ",'01.06.2016'!#REF!="МЛ",'01.06.2016'!#REF!="Інфекційна")</f>
        <v>#REF!</v>
      </c>
      <c r="L315" t="e">
        <f t="shared" si="5"/>
        <v>#REF!</v>
      </c>
      <c r="N315" t="e">
        <f t="shared" si="5"/>
        <v>#REF!</v>
      </c>
    </row>
    <row r="316" spans="2:14" x14ac:dyDescent="0.25">
      <c r="B316" t="e">
        <f>IF('01.06.2016'!#REF!="НД",1,0)</f>
        <v>#REF!</v>
      </c>
      <c r="C316" t="e">
        <f>IF('01.06.2016'!#REF!="СНІДцентр",1,0)</f>
        <v>#REF!</v>
      </c>
      <c r="D316" t="e">
        <f>IF('01.06.2016'!#REF!="ПТБ",1,0)</f>
        <v>#REF!</v>
      </c>
      <c r="E316" t="e">
        <f>OR('01.06.2016'!#REF!="ПМСД",'01.06.2016'!#REF!="поліклініка")</f>
        <v>#REF!</v>
      </c>
      <c r="F316" t="e">
        <f>IF('01.06.2016'!#REF!="Психоневрол.",1,0)</f>
        <v>#REF!</v>
      </c>
      <c r="G316" t="e">
        <f>OR('01.06.2016'!#REF!="Інше",'01.06.2016'!#REF!="ЦРЛ",'01.06.2016'!#REF!="МЛ",'01.06.2016'!#REF!="Інфекційна")</f>
        <v>#REF!</v>
      </c>
      <c r="L316" t="e">
        <f t="shared" si="5"/>
        <v>#REF!</v>
      </c>
      <c r="N316" t="e">
        <f t="shared" si="5"/>
        <v>#REF!</v>
      </c>
    </row>
    <row r="317" spans="2:14" x14ac:dyDescent="0.25">
      <c r="B317" t="e">
        <f>IF('01.06.2016'!#REF!="НД",1,0)</f>
        <v>#REF!</v>
      </c>
      <c r="C317" t="e">
        <f>IF('01.06.2016'!#REF!="СНІДцентр",1,0)</f>
        <v>#REF!</v>
      </c>
      <c r="D317" t="e">
        <f>IF('01.06.2016'!#REF!="ПТБ",1,0)</f>
        <v>#REF!</v>
      </c>
      <c r="E317" t="e">
        <f>OR('01.06.2016'!#REF!="ПМСД",'01.06.2016'!#REF!="поліклініка")</f>
        <v>#REF!</v>
      </c>
      <c r="F317" t="e">
        <f>IF('01.06.2016'!#REF!="Психоневрол.",1,0)</f>
        <v>#REF!</v>
      </c>
      <c r="G317" t="e">
        <f>OR('01.06.2016'!#REF!="Інше",'01.06.2016'!#REF!="ЦРЛ",'01.06.2016'!#REF!="МЛ",'01.06.2016'!#REF!="Інфекційна")</f>
        <v>#REF!</v>
      </c>
      <c r="L317" t="e">
        <f t="shared" si="5"/>
        <v>#REF!</v>
      </c>
      <c r="N317" t="e">
        <f t="shared" si="5"/>
        <v>#REF!</v>
      </c>
    </row>
    <row r="318" spans="2:14" x14ac:dyDescent="0.25">
      <c r="B318" t="e">
        <f>IF('01.06.2016'!#REF!="НД",1,0)</f>
        <v>#REF!</v>
      </c>
      <c r="C318" t="e">
        <f>IF('01.06.2016'!#REF!="СНІДцентр",1,0)</f>
        <v>#REF!</v>
      </c>
      <c r="D318" t="e">
        <f>IF('01.06.2016'!#REF!="ПТБ",1,0)</f>
        <v>#REF!</v>
      </c>
      <c r="E318" t="e">
        <f>OR('01.06.2016'!#REF!="ПМСД",'01.06.2016'!#REF!="поліклініка")</f>
        <v>#REF!</v>
      </c>
      <c r="F318" t="e">
        <f>IF('01.06.2016'!#REF!="Психоневрол.",1,0)</f>
        <v>#REF!</v>
      </c>
      <c r="G318" t="e">
        <f>OR('01.06.2016'!#REF!="Інше",'01.06.2016'!#REF!="ЦРЛ",'01.06.2016'!#REF!="МЛ",'01.06.2016'!#REF!="Інфекційна")</f>
        <v>#REF!</v>
      </c>
      <c r="L318" t="e">
        <f t="shared" si="5"/>
        <v>#REF!</v>
      </c>
      <c r="N318" t="e">
        <f t="shared" si="5"/>
        <v>#REF!</v>
      </c>
    </row>
    <row r="319" spans="2:14" x14ac:dyDescent="0.25">
      <c r="B319" t="e">
        <f>IF('01.06.2016'!#REF!="НД",1,0)</f>
        <v>#REF!</v>
      </c>
      <c r="C319" t="e">
        <f>IF('01.06.2016'!#REF!="СНІДцентр",1,0)</f>
        <v>#REF!</v>
      </c>
      <c r="D319" t="e">
        <f>IF('01.06.2016'!#REF!="ПТБ",1,0)</f>
        <v>#REF!</v>
      </c>
      <c r="E319" t="e">
        <f>OR('01.06.2016'!#REF!="ПМСД",'01.06.2016'!#REF!="поліклініка")</f>
        <v>#REF!</v>
      </c>
      <c r="F319" t="e">
        <f>IF('01.06.2016'!#REF!="Психоневрол.",1,0)</f>
        <v>#REF!</v>
      </c>
      <c r="G319" t="e">
        <f>OR('01.06.2016'!#REF!="Інше",'01.06.2016'!#REF!="ЦРЛ",'01.06.2016'!#REF!="МЛ",'01.06.2016'!#REF!="Інфекційна")</f>
        <v>#REF!</v>
      </c>
      <c r="L319" t="e">
        <f t="shared" si="5"/>
        <v>#REF!</v>
      </c>
      <c r="N319" t="e">
        <f t="shared" si="5"/>
        <v>#REF!</v>
      </c>
    </row>
    <row r="320" spans="2:14" x14ac:dyDescent="0.25">
      <c r="B320" t="e">
        <f>IF('01.06.2016'!#REF!="НД",1,0)</f>
        <v>#REF!</v>
      </c>
      <c r="C320" t="e">
        <f>IF('01.06.2016'!#REF!="СНІДцентр",1,0)</f>
        <v>#REF!</v>
      </c>
      <c r="D320" t="e">
        <f>IF('01.06.2016'!#REF!="ПТБ",1,0)</f>
        <v>#REF!</v>
      </c>
      <c r="E320" t="e">
        <f>OR('01.06.2016'!#REF!="ПМСД",'01.06.2016'!#REF!="поліклініка")</f>
        <v>#REF!</v>
      </c>
      <c r="F320" t="e">
        <f>IF('01.06.2016'!#REF!="Психоневрол.",1,0)</f>
        <v>#REF!</v>
      </c>
      <c r="G320" t="e">
        <f>OR('01.06.2016'!#REF!="Інше",'01.06.2016'!#REF!="ЦРЛ",'01.06.2016'!#REF!="МЛ",'01.06.2016'!#REF!="Інфекційна")</f>
        <v>#REF!</v>
      </c>
      <c r="L320" t="e">
        <f t="shared" si="5"/>
        <v>#REF!</v>
      </c>
      <c r="N320" t="e">
        <f t="shared" si="5"/>
        <v>#REF!</v>
      </c>
    </row>
    <row r="321" spans="2:14" x14ac:dyDescent="0.25">
      <c r="B321" t="e">
        <f>IF('01.06.2016'!#REF!="НД",1,0)</f>
        <v>#REF!</v>
      </c>
      <c r="C321" t="e">
        <f>IF('01.06.2016'!#REF!="СНІДцентр",1,0)</f>
        <v>#REF!</v>
      </c>
      <c r="D321" t="e">
        <f>IF('01.06.2016'!#REF!="ПТБ",1,0)</f>
        <v>#REF!</v>
      </c>
      <c r="E321" t="e">
        <f>OR('01.06.2016'!#REF!="ПМСД",'01.06.2016'!#REF!="поліклініка")</f>
        <v>#REF!</v>
      </c>
      <c r="F321" t="e">
        <f>IF('01.06.2016'!#REF!="Психоневрол.",1,0)</f>
        <v>#REF!</v>
      </c>
      <c r="G321" t="e">
        <f>OR('01.06.2016'!#REF!="Інше",'01.06.2016'!#REF!="ЦРЛ",'01.06.2016'!#REF!="МЛ",'01.06.2016'!#REF!="Інфекційна")</f>
        <v>#REF!</v>
      </c>
      <c r="L321" t="e">
        <f t="shared" si="5"/>
        <v>#REF!</v>
      </c>
      <c r="N321" t="e">
        <f t="shared" si="5"/>
        <v>#REF!</v>
      </c>
    </row>
    <row r="322" spans="2:14" x14ac:dyDescent="0.25">
      <c r="B322" t="e">
        <f>IF('01.06.2016'!#REF!="НД",1,0)</f>
        <v>#REF!</v>
      </c>
      <c r="C322" t="e">
        <f>IF('01.06.2016'!#REF!="СНІДцентр",1,0)</f>
        <v>#REF!</v>
      </c>
      <c r="D322" t="e">
        <f>IF('01.06.2016'!#REF!="ПТБ",1,0)</f>
        <v>#REF!</v>
      </c>
      <c r="E322" t="e">
        <f>OR('01.06.2016'!#REF!="ПМСД",'01.06.2016'!#REF!="поліклініка")</f>
        <v>#REF!</v>
      </c>
      <c r="F322" t="e">
        <f>IF('01.06.2016'!#REF!="Психоневрол.",1,0)</f>
        <v>#REF!</v>
      </c>
      <c r="G322" t="e">
        <f>OR('01.06.2016'!#REF!="Інше",'01.06.2016'!#REF!="ЦРЛ",'01.06.2016'!#REF!="МЛ",'01.06.2016'!#REF!="Інфекційна")</f>
        <v>#REF!</v>
      </c>
      <c r="L322" t="e">
        <f t="shared" si="5"/>
        <v>#REF!</v>
      </c>
      <c r="N322" t="e">
        <f t="shared" si="5"/>
        <v>#REF!</v>
      </c>
    </row>
    <row r="323" spans="2:14" x14ac:dyDescent="0.25">
      <c r="B323" t="e">
        <f>IF('01.06.2016'!#REF!="НД",1,0)</f>
        <v>#REF!</v>
      </c>
      <c r="C323" t="e">
        <f>IF('01.06.2016'!#REF!="СНІДцентр",1,0)</f>
        <v>#REF!</v>
      </c>
      <c r="D323" t="e">
        <f>IF('01.06.2016'!#REF!="ПТБ",1,0)</f>
        <v>#REF!</v>
      </c>
      <c r="E323" t="e">
        <f>OR('01.06.2016'!#REF!="ПМСД",'01.06.2016'!#REF!="поліклініка")</f>
        <v>#REF!</v>
      </c>
      <c r="F323" t="e">
        <f>IF('01.06.2016'!#REF!="Психоневрол.",1,0)</f>
        <v>#REF!</v>
      </c>
      <c r="G323" t="e">
        <f>OR('01.06.2016'!#REF!="Інше",'01.06.2016'!#REF!="ЦРЛ",'01.06.2016'!#REF!="МЛ",'01.06.2016'!#REF!="Інфекційна")</f>
        <v>#REF!</v>
      </c>
      <c r="L323" t="e">
        <f t="shared" si="5"/>
        <v>#REF!</v>
      </c>
      <c r="N323" t="e">
        <f t="shared" si="5"/>
        <v>#REF!</v>
      </c>
    </row>
    <row r="324" spans="2:14" x14ac:dyDescent="0.25">
      <c r="B324" t="e">
        <f>IF('01.06.2016'!#REF!="НД",1,0)</f>
        <v>#REF!</v>
      </c>
      <c r="C324" t="e">
        <f>IF('01.06.2016'!#REF!="СНІДцентр",1,0)</f>
        <v>#REF!</v>
      </c>
      <c r="D324" t="e">
        <f>IF('01.06.2016'!#REF!="ПТБ",1,0)</f>
        <v>#REF!</v>
      </c>
      <c r="E324" t="e">
        <f>OR('01.06.2016'!#REF!="ПМСД",'01.06.2016'!#REF!="поліклініка")</f>
        <v>#REF!</v>
      </c>
      <c r="F324" t="e">
        <f>IF('01.06.2016'!#REF!="Психоневрол.",1,0)</f>
        <v>#REF!</v>
      </c>
      <c r="G324" t="e">
        <f>OR('01.06.2016'!#REF!="Інше",'01.06.2016'!#REF!="ЦРЛ",'01.06.2016'!#REF!="МЛ",'01.06.2016'!#REF!="Інфекційна")</f>
        <v>#REF!</v>
      </c>
      <c r="L324" t="e">
        <f t="shared" si="5"/>
        <v>#REF!</v>
      </c>
      <c r="N324" t="e">
        <f t="shared" si="5"/>
        <v>#REF!</v>
      </c>
    </row>
    <row r="325" spans="2:14" x14ac:dyDescent="0.25">
      <c r="B325" t="e">
        <f>IF('01.06.2016'!#REF!="НД",1,0)</f>
        <v>#REF!</v>
      </c>
      <c r="C325" t="e">
        <f>IF('01.06.2016'!#REF!="СНІДцентр",1,0)</f>
        <v>#REF!</v>
      </c>
      <c r="D325" t="e">
        <f>IF('01.06.2016'!#REF!="ПТБ",1,0)</f>
        <v>#REF!</v>
      </c>
      <c r="E325" t="e">
        <f>OR('01.06.2016'!#REF!="ПМСД",'01.06.2016'!#REF!="поліклініка")</f>
        <v>#REF!</v>
      </c>
      <c r="F325" t="e">
        <f>IF('01.06.2016'!#REF!="Психоневрол.",1,0)</f>
        <v>#REF!</v>
      </c>
      <c r="G325" t="e">
        <f>OR('01.06.2016'!#REF!="Інше",'01.06.2016'!#REF!="ЦРЛ",'01.06.2016'!#REF!="МЛ",'01.06.2016'!#REF!="Інфекційна")</f>
        <v>#REF!</v>
      </c>
      <c r="L325" t="e">
        <f t="shared" si="5"/>
        <v>#REF!</v>
      </c>
      <c r="N325" t="e">
        <f t="shared" si="5"/>
        <v>#REF!</v>
      </c>
    </row>
    <row r="326" spans="2:14" x14ac:dyDescent="0.25">
      <c r="B326" t="e">
        <f>IF('01.06.2016'!#REF!="НД",1,0)</f>
        <v>#REF!</v>
      </c>
      <c r="C326" t="e">
        <f>IF('01.06.2016'!#REF!="СНІДцентр",1,0)</f>
        <v>#REF!</v>
      </c>
      <c r="D326" t="e">
        <f>IF('01.06.2016'!#REF!="ПТБ",1,0)</f>
        <v>#REF!</v>
      </c>
      <c r="E326" t="e">
        <f>OR('01.06.2016'!#REF!="ПМСД",'01.06.2016'!#REF!="поліклініка")</f>
        <v>#REF!</v>
      </c>
      <c r="F326" t="e">
        <f>IF('01.06.2016'!#REF!="Психоневрол.",1,0)</f>
        <v>#REF!</v>
      </c>
      <c r="G326" t="e">
        <f>OR('01.06.2016'!#REF!="Інше",'01.06.2016'!#REF!="ЦРЛ",'01.06.2016'!#REF!="МЛ",'01.06.2016'!#REF!="Інфекційна")</f>
        <v>#REF!</v>
      </c>
      <c r="L326" t="e">
        <f t="shared" si="5"/>
        <v>#REF!</v>
      </c>
      <c r="N326" t="e">
        <f t="shared" si="5"/>
        <v>#REF!</v>
      </c>
    </row>
    <row r="327" spans="2:14" x14ac:dyDescent="0.25">
      <c r="B327" t="e">
        <f>IF('01.06.2016'!#REF!="НД",1,0)</f>
        <v>#REF!</v>
      </c>
      <c r="C327" t="e">
        <f>IF('01.06.2016'!#REF!="СНІДцентр",1,0)</f>
        <v>#REF!</v>
      </c>
      <c r="D327" t="e">
        <f>IF('01.06.2016'!#REF!="ПТБ",1,0)</f>
        <v>#REF!</v>
      </c>
      <c r="E327" t="e">
        <f>OR('01.06.2016'!#REF!="ПМСД",'01.06.2016'!#REF!="поліклініка")</f>
        <v>#REF!</v>
      </c>
      <c r="F327" t="e">
        <f>IF('01.06.2016'!#REF!="Психоневрол.",1,0)</f>
        <v>#REF!</v>
      </c>
      <c r="G327" t="e">
        <f>OR('01.06.2016'!#REF!="Інше",'01.06.2016'!#REF!="ЦРЛ",'01.06.2016'!#REF!="МЛ",'01.06.2016'!#REF!="Інфекційна")</f>
        <v>#REF!</v>
      </c>
      <c r="L327" t="e">
        <f t="shared" ref="L327:N390" si="6">N(E327)</f>
        <v>#REF!</v>
      </c>
      <c r="N327" t="e">
        <f t="shared" si="6"/>
        <v>#REF!</v>
      </c>
    </row>
    <row r="328" spans="2:14" x14ac:dyDescent="0.25">
      <c r="B328" t="e">
        <f>IF('01.06.2016'!#REF!="НД",1,0)</f>
        <v>#REF!</v>
      </c>
      <c r="C328" t="e">
        <f>IF('01.06.2016'!#REF!="СНІДцентр",1,0)</f>
        <v>#REF!</v>
      </c>
      <c r="D328" t="e">
        <f>IF('01.06.2016'!#REF!="ПТБ",1,0)</f>
        <v>#REF!</v>
      </c>
      <c r="E328" t="e">
        <f>OR('01.06.2016'!#REF!="ПМСД",'01.06.2016'!#REF!="поліклініка")</f>
        <v>#REF!</v>
      </c>
      <c r="F328" t="e">
        <f>IF('01.06.2016'!#REF!="Психоневрол.",1,0)</f>
        <v>#REF!</v>
      </c>
      <c r="G328" t="e">
        <f>OR('01.06.2016'!#REF!="Інше",'01.06.2016'!#REF!="ЦРЛ",'01.06.2016'!#REF!="МЛ",'01.06.2016'!#REF!="Інфекційна")</f>
        <v>#REF!</v>
      </c>
      <c r="L328" t="e">
        <f t="shared" si="6"/>
        <v>#REF!</v>
      </c>
      <c r="N328" t="e">
        <f t="shared" si="6"/>
        <v>#REF!</v>
      </c>
    </row>
    <row r="329" spans="2:14" x14ac:dyDescent="0.25">
      <c r="B329" t="e">
        <f>IF('01.06.2016'!#REF!="НД",1,0)</f>
        <v>#REF!</v>
      </c>
      <c r="C329" t="e">
        <f>IF('01.06.2016'!#REF!="СНІДцентр",1,0)</f>
        <v>#REF!</v>
      </c>
      <c r="D329" t="e">
        <f>IF('01.06.2016'!#REF!="ПТБ",1,0)</f>
        <v>#REF!</v>
      </c>
      <c r="E329" t="e">
        <f>OR('01.06.2016'!#REF!="ПМСД",'01.06.2016'!#REF!="поліклініка")</f>
        <v>#REF!</v>
      </c>
      <c r="F329" t="e">
        <f>IF('01.06.2016'!#REF!="Психоневрол.",1,0)</f>
        <v>#REF!</v>
      </c>
      <c r="G329" t="e">
        <f>OR('01.06.2016'!#REF!="Інше",'01.06.2016'!#REF!="ЦРЛ",'01.06.2016'!#REF!="МЛ",'01.06.2016'!#REF!="Інфекційна")</f>
        <v>#REF!</v>
      </c>
      <c r="L329" t="e">
        <f t="shared" si="6"/>
        <v>#REF!</v>
      </c>
      <c r="N329" t="e">
        <f t="shared" si="6"/>
        <v>#REF!</v>
      </c>
    </row>
    <row r="330" spans="2:14" x14ac:dyDescent="0.25">
      <c r="B330" t="e">
        <f>IF('01.06.2016'!#REF!="НД",1,0)</f>
        <v>#REF!</v>
      </c>
      <c r="C330" t="e">
        <f>IF('01.06.2016'!#REF!="СНІДцентр",1,0)</f>
        <v>#REF!</v>
      </c>
      <c r="D330" t="e">
        <f>IF('01.06.2016'!#REF!="ПТБ",1,0)</f>
        <v>#REF!</v>
      </c>
      <c r="E330" t="e">
        <f>OR('01.06.2016'!#REF!="ПМСД",'01.06.2016'!#REF!="поліклініка")</f>
        <v>#REF!</v>
      </c>
      <c r="F330" t="e">
        <f>IF('01.06.2016'!#REF!="Психоневрол.",1,0)</f>
        <v>#REF!</v>
      </c>
      <c r="G330" t="e">
        <f>OR('01.06.2016'!#REF!="Інше",'01.06.2016'!#REF!="ЦРЛ",'01.06.2016'!#REF!="МЛ",'01.06.2016'!#REF!="Інфекційна")</f>
        <v>#REF!</v>
      </c>
      <c r="L330" t="e">
        <f t="shared" si="6"/>
        <v>#REF!</v>
      </c>
      <c r="N330" t="e">
        <f t="shared" si="6"/>
        <v>#REF!</v>
      </c>
    </row>
    <row r="331" spans="2:14" x14ac:dyDescent="0.25">
      <c r="B331" t="e">
        <f>IF('01.06.2016'!#REF!="НД",1,0)</f>
        <v>#REF!</v>
      </c>
      <c r="C331" t="e">
        <f>IF('01.06.2016'!#REF!="СНІДцентр",1,0)</f>
        <v>#REF!</v>
      </c>
      <c r="D331" t="e">
        <f>IF('01.06.2016'!#REF!="ПТБ",1,0)</f>
        <v>#REF!</v>
      </c>
      <c r="E331" t="e">
        <f>OR('01.06.2016'!#REF!="ПМСД",'01.06.2016'!#REF!="поліклініка")</f>
        <v>#REF!</v>
      </c>
      <c r="F331" t="e">
        <f>IF('01.06.2016'!#REF!="Психоневрол.",1,0)</f>
        <v>#REF!</v>
      </c>
      <c r="G331" t="e">
        <f>OR('01.06.2016'!#REF!="Інше",'01.06.2016'!#REF!="ЦРЛ",'01.06.2016'!#REF!="МЛ",'01.06.2016'!#REF!="Інфекційна")</f>
        <v>#REF!</v>
      </c>
      <c r="L331" t="e">
        <f t="shared" si="6"/>
        <v>#REF!</v>
      </c>
      <c r="N331" t="e">
        <f t="shared" si="6"/>
        <v>#REF!</v>
      </c>
    </row>
    <row r="332" spans="2:14" x14ac:dyDescent="0.25">
      <c r="B332" t="e">
        <f>IF('01.06.2016'!#REF!="НД",1,0)</f>
        <v>#REF!</v>
      </c>
      <c r="C332" t="e">
        <f>IF('01.06.2016'!#REF!="СНІДцентр",1,0)</f>
        <v>#REF!</v>
      </c>
      <c r="D332" t="e">
        <f>IF('01.06.2016'!#REF!="ПТБ",1,0)</f>
        <v>#REF!</v>
      </c>
      <c r="E332" t="e">
        <f>OR('01.06.2016'!#REF!="ПМСД",'01.06.2016'!#REF!="поліклініка")</f>
        <v>#REF!</v>
      </c>
      <c r="F332" t="e">
        <f>IF('01.06.2016'!#REF!="Психоневрол.",1,0)</f>
        <v>#REF!</v>
      </c>
      <c r="G332" t="e">
        <f>OR('01.06.2016'!#REF!="Інше",'01.06.2016'!#REF!="ЦРЛ",'01.06.2016'!#REF!="МЛ",'01.06.2016'!#REF!="Інфекційна")</f>
        <v>#REF!</v>
      </c>
      <c r="L332" t="e">
        <f t="shared" si="6"/>
        <v>#REF!</v>
      </c>
      <c r="N332" t="e">
        <f t="shared" si="6"/>
        <v>#REF!</v>
      </c>
    </row>
    <row r="333" spans="2:14" x14ac:dyDescent="0.25">
      <c r="B333" t="e">
        <f>IF('01.06.2016'!#REF!="НД",1,0)</f>
        <v>#REF!</v>
      </c>
      <c r="C333" t="e">
        <f>IF('01.06.2016'!#REF!="СНІДцентр",1,0)</f>
        <v>#REF!</v>
      </c>
      <c r="D333" t="e">
        <f>IF('01.06.2016'!#REF!="ПТБ",1,0)</f>
        <v>#REF!</v>
      </c>
      <c r="E333" t="e">
        <f>OR('01.06.2016'!#REF!="ПМСД",'01.06.2016'!#REF!="поліклініка")</f>
        <v>#REF!</v>
      </c>
      <c r="F333" t="e">
        <f>IF('01.06.2016'!#REF!="Психоневрол.",1,0)</f>
        <v>#REF!</v>
      </c>
      <c r="G333" t="e">
        <f>OR('01.06.2016'!#REF!="Інше",'01.06.2016'!#REF!="ЦРЛ",'01.06.2016'!#REF!="МЛ",'01.06.2016'!#REF!="Інфекційна")</f>
        <v>#REF!</v>
      </c>
      <c r="L333" t="e">
        <f t="shared" si="6"/>
        <v>#REF!</v>
      </c>
      <c r="N333" t="e">
        <f t="shared" si="6"/>
        <v>#REF!</v>
      </c>
    </row>
    <row r="334" spans="2:14" x14ac:dyDescent="0.25">
      <c r="B334" t="e">
        <f>IF('01.06.2016'!#REF!="НД",1,0)</f>
        <v>#REF!</v>
      </c>
      <c r="C334" t="e">
        <f>IF('01.06.2016'!#REF!="СНІДцентр",1,0)</f>
        <v>#REF!</v>
      </c>
      <c r="D334" t="e">
        <f>IF('01.06.2016'!#REF!="ПТБ",1,0)</f>
        <v>#REF!</v>
      </c>
      <c r="E334" t="e">
        <f>OR('01.06.2016'!#REF!="ПМСД",'01.06.2016'!#REF!="поліклініка")</f>
        <v>#REF!</v>
      </c>
      <c r="F334" t="e">
        <f>IF('01.06.2016'!#REF!="Психоневрол.",1,0)</f>
        <v>#REF!</v>
      </c>
      <c r="G334" t="e">
        <f>OR('01.06.2016'!#REF!="Інше",'01.06.2016'!#REF!="ЦРЛ",'01.06.2016'!#REF!="МЛ",'01.06.2016'!#REF!="Інфекційна")</f>
        <v>#REF!</v>
      </c>
      <c r="L334" t="e">
        <f t="shared" si="6"/>
        <v>#REF!</v>
      </c>
      <c r="N334" t="e">
        <f t="shared" si="6"/>
        <v>#REF!</v>
      </c>
    </row>
    <row r="335" spans="2:14" x14ac:dyDescent="0.25">
      <c r="B335" t="e">
        <f>IF('01.06.2016'!#REF!="НД",1,0)</f>
        <v>#REF!</v>
      </c>
      <c r="C335" t="e">
        <f>IF('01.06.2016'!#REF!="СНІДцентр",1,0)</f>
        <v>#REF!</v>
      </c>
      <c r="D335" t="e">
        <f>IF('01.06.2016'!#REF!="ПТБ",1,0)</f>
        <v>#REF!</v>
      </c>
      <c r="E335" t="e">
        <f>OR('01.06.2016'!#REF!="ПМСД",'01.06.2016'!#REF!="поліклініка")</f>
        <v>#REF!</v>
      </c>
      <c r="F335" t="e">
        <f>IF('01.06.2016'!#REF!="Психоневрол.",1,0)</f>
        <v>#REF!</v>
      </c>
      <c r="G335" t="e">
        <f>OR('01.06.2016'!#REF!="Інше",'01.06.2016'!#REF!="ЦРЛ",'01.06.2016'!#REF!="МЛ",'01.06.2016'!#REF!="Інфекційна")</f>
        <v>#REF!</v>
      </c>
      <c r="L335" t="e">
        <f t="shared" si="6"/>
        <v>#REF!</v>
      </c>
      <c r="N335" t="e">
        <f t="shared" si="6"/>
        <v>#REF!</v>
      </c>
    </row>
    <row r="336" spans="2:14" x14ac:dyDescent="0.25">
      <c r="B336" t="e">
        <f>IF('01.06.2016'!#REF!="НД",1,0)</f>
        <v>#REF!</v>
      </c>
      <c r="C336" t="e">
        <f>IF('01.06.2016'!#REF!="СНІДцентр",1,0)</f>
        <v>#REF!</v>
      </c>
      <c r="D336" t="e">
        <f>IF('01.06.2016'!#REF!="ПТБ",1,0)</f>
        <v>#REF!</v>
      </c>
      <c r="E336" t="e">
        <f>OR('01.06.2016'!#REF!="ПМСД",'01.06.2016'!#REF!="поліклініка")</f>
        <v>#REF!</v>
      </c>
      <c r="F336" t="e">
        <f>IF('01.06.2016'!#REF!="Психоневрол.",1,0)</f>
        <v>#REF!</v>
      </c>
      <c r="G336" t="e">
        <f>OR('01.06.2016'!#REF!="Інше",'01.06.2016'!#REF!="ЦРЛ",'01.06.2016'!#REF!="МЛ",'01.06.2016'!#REF!="Інфекційна")</f>
        <v>#REF!</v>
      </c>
      <c r="L336" t="e">
        <f t="shared" si="6"/>
        <v>#REF!</v>
      </c>
      <c r="N336" t="e">
        <f t="shared" si="6"/>
        <v>#REF!</v>
      </c>
    </row>
    <row r="337" spans="2:14" x14ac:dyDescent="0.25">
      <c r="B337" t="e">
        <f>IF('01.06.2016'!#REF!="НД",1,0)</f>
        <v>#REF!</v>
      </c>
      <c r="C337" t="e">
        <f>IF('01.06.2016'!#REF!="СНІДцентр",1,0)</f>
        <v>#REF!</v>
      </c>
      <c r="D337" t="e">
        <f>IF('01.06.2016'!#REF!="ПТБ",1,0)</f>
        <v>#REF!</v>
      </c>
      <c r="E337" t="e">
        <f>OR('01.06.2016'!#REF!="ПМСД",'01.06.2016'!#REF!="поліклініка")</f>
        <v>#REF!</v>
      </c>
      <c r="F337" t="e">
        <f>IF('01.06.2016'!#REF!="Психоневрол.",1,0)</f>
        <v>#REF!</v>
      </c>
      <c r="G337" t="e">
        <f>OR('01.06.2016'!#REF!="Інше",'01.06.2016'!#REF!="ЦРЛ",'01.06.2016'!#REF!="МЛ",'01.06.2016'!#REF!="Інфекційна")</f>
        <v>#REF!</v>
      </c>
      <c r="L337" t="e">
        <f t="shared" si="6"/>
        <v>#REF!</v>
      </c>
      <c r="N337" t="e">
        <f t="shared" si="6"/>
        <v>#REF!</v>
      </c>
    </row>
    <row r="338" spans="2:14" x14ac:dyDescent="0.25">
      <c r="B338" t="e">
        <f>IF('01.06.2016'!#REF!="НД",1,0)</f>
        <v>#REF!</v>
      </c>
      <c r="C338" t="e">
        <f>IF('01.06.2016'!#REF!="СНІДцентр",1,0)</f>
        <v>#REF!</v>
      </c>
      <c r="D338" t="e">
        <f>IF('01.06.2016'!#REF!="ПТБ",1,0)</f>
        <v>#REF!</v>
      </c>
      <c r="E338" t="e">
        <f>OR('01.06.2016'!#REF!="ПМСД",'01.06.2016'!#REF!="поліклініка")</f>
        <v>#REF!</v>
      </c>
      <c r="F338" t="e">
        <f>IF('01.06.2016'!#REF!="Психоневрол.",1,0)</f>
        <v>#REF!</v>
      </c>
      <c r="G338" t="e">
        <f>OR('01.06.2016'!#REF!="Інше",'01.06.2016'!#REF!="ЦРЛ",'01.06.2016'!#REF!="МЛ",'01.06.2016'!#REF!="Інфекційна")</f>
        <v>#REF!</v>
      </c>
      <c r="L338" t="e">
        <f t="shared" si="6"/>
        <v>#REF!</v>
      </c>
      <c r="N338" t="e">
        <f t="shared" si="6"/>
        <v>#REF!</v>
      </c>
    </row>
    <row r="339" spans="2:14" x14ac:dyDescent="0.25">
      <c r="B339" t="e">
        <f>IF('01.06.2016'!#REF!="НД",1,0)</f>
        <v>#REF!</v>
      </c>
      <c r="C339" t="e">
        <f>IF('01.06.2016'!#REF!="СНІДцентр",1,0)</f>
        <v>#REF!</v>
      </c>
      <c r="D339" t="e">
        <f>IF('01.06.2016'!#REF!="ПТБ",1,0)</f>
        <v>#REF!</v>
      </c>
      <c r="E339" t="e">
        <f>OR('01.06.2016'!#REF!="ПМСД",'01.06.2016'!#REF!="поліклініка")</f>
        <v>#REF!</v>
      </c>
      <c r="F339" t="e">
        <f>IF('01.06.2016'!#REF!="Психоневрол.",1,0)</f>
        <v>#REF!</v>
      </c>
      <c r="G339" t="e">
        <f>OR('01.06.2016'!#REF!="Інше",'01.06.2016'!#REF!="ЦРЛ",'01.06.2016'!#REF!="МЛ",'01.06.2016'!#REF!="Інфекційна")</f>
        <v>#REF!</v>
      </c>
      <c r="L339" t="e">
        <f t="shared" si="6"/>
        <v>#REF!</v>
      </c>
      <c r="N339" t="e">
        <f t="shared" si="6"/>
        <v>#REF!</v>
      </c>
    </row>
    <row r="340" spans="2:14" x14ac:dyDescent="0.25">
      <c r="B340" t="e">
        <f>IF('01.06.2016'!#REF!="НД",1,0)</f>
        <v>#REF!</v>
      </c>
      <c r="C340" t="e">
        <f>IF('01.06.2016'!#REF!="СНІДцентр",1,0)</f>
        <v>#REF!</v>
      </c>
      <c r="D340" t="e">
        <f>IF('01.06.2016'!#REF!="ПТБ",1,0)</f>
        <v>#REF!</v>
      </c>
      <c r="E340" t="e">
        <f>OR('01.06.2016'!#REF!="ПМСД",'01.06.2016'!#REF!="поліклініка")</f>
        <v>#REF!</v>
      </c>
      <c r="F340" t="e">
        <f>IF('01.06.2016'!#REF!="Психоневрол.",1,0)</f>
        <v>#REF!</v>
      </c>
      <c r="G340" t="e">
        <f>OR('01.06.2016'!#REF!="Інше",'01.06.2016'!#REF!="ЦРЛ",'01.06.2016'!#REF!="МЛ",'01.06.2016'!#REF!="Інфекційна")</f>
        <v>#REF!</v>
      </c>
      <c r="L340" t="e">
        <f t="shared" si="6"/>
        <v>#REF!</v>
      </c>
      <c r="N340" t="e">
        <f t="shared" si="6"/>
        <v>#REF!</v>
      </c>
    </row>
    <row r="341" spans="2:14" x14ac:dyDescent="0.25">
      <c r="B341" t="e">
        <f>IF('01.06.2016'!#REF!="НД",1,0)</f>
        <v>#REF!</v>
      </c>
      <c r="C341" t="e">
        <f>IF('01.06.2016'!#REF!="СНІДцентр",1,0)</f>
        <v>#REF!</v>
      </c>
      <c r="D341" t="e">
        <f>IF('01.06.2016'!#REF!="ПТБ",1,0)</f>
        <v>#REF!</v>
      </c>
      <c r="E341" t="e">
        <f>OR('01.06.2016'!#REF!="ПМСД",'01.06.2016'!#REF!="поліклініка")</f>
        <v>#REF!</v>
      </c>
      <c r="F341" t="e">
        <f>IF('01.06.2016'!#REF!="Психоневрол.",1,0)</f>
        <v>#REF!</v>
      </c>
      <c r="G341" t="e">
        <f>OR('01.06.2016'!#REF!="Інше",'01.06.2016'!#REF!="ЦРЛ",'01.06.2016'!#REF!="МЛ",'01.06.2016'!#REF!="Інфекційна")</f>
        <v>#REF!</v>
      </c>
      <c r="L341" t="e">
        <f t="shared" si="6"/>
        <v>#REF!</v>
      </c>
      <c r="N341" t="e">
        <f t="shared" si="6"/>
        <v>#REF!</v>
      </c>
    </row>
    <row r="342" spans="2:14" x14ac:dyDescent="0.25">
      <c r="B342" t="e">
        <f>IF('01.06.2016'!#REF!="НД",1,0)</f>
        <v>#REF!</v>
      </c>
      <c r="C342" t="e">
        <f>IF('01.06.2016'!#REF!="СНІДцентр",1,0)</f>
        <v>#REF!</v>
      </c>
      <c r="D342" t="e">
        <f>IF('01.06.2016'!#REF!="ПТБ",1,0)</f>
        <v>#REF!</v>
      </c>
      <c r="E342" t="e">
        <f>OR('01.06.2016'!#REF!="ПМСД",'01.06.2016'!#REF!="поліклініка")</f>
        <v>#REF!</v>
      </c>
      <c r="F342" t="e">
        <f>IF('01.06.2016'!#REF!="Психоневрол.",1,0)</f>
        <v>#REF!</v>
      </c>
      <c r="G342" t="e">
        <f>OR('01.06.2016'!#REF!="Інше",'01.06.2016'!#REF!="ЦРЛ",'01.06.2016'!#REF!="МЛ",'01.06.2016'!#REF!="Інфекційна")</f>
        <v>#REF!</v>
      </c>
      <c r="L342" t="e">
        <f t="shared" si="6"/>
        <v>#REF!</v>
      </c>
      <c r="N342" t="e">
        <f t="shared" si="6"/>
        <v>#REF!</v>
      </c>
    </row>
    <row r="343" spans="2:14" x14ac:dyDescent="0.25">
      <c r="B343" t="e">
        <f>IF('01.06.2016'!#REF!="НД",1,0)</f>
        <v>#REF!</v>
      </c>
      <c r="C343" t="e">
        <f>IF('01.06.2016'!#REF!="СНІДцентр",1,0)</f>
        <v>#REF!</v>
      </c>
      <c r="D343" t="e">
        <f>IF('01.06.2016'!#REF!="ПТБ",1,0)</f>
        <v>#REF!</v>
      </c>
      <c r="E343" t="e">
        <f>OR('01.06.2016'!#REF!="ПМСД",'01.06.2016'!#REF!="поліклініка")</f>
        <v>#REF!</v>
      </c>
      <c r="F343" t="e">
        <f>IF('01.06.2016'!#REF!="Психоневрол.",1,0)</f>
        <v>#REF!</v>
      </c>
      <c r="G343" t="e">
        <f>OR('01.06.2016'!#REF!="Інше",'01.06.2016'!#REF!="ЦРЛ",'01.06.2016'!#REF!="МЛ",'01.06.2016'!#REF!="Інфекційна")</f>
        <v>#REF!</v>
      </c>
      <c r="L343" t="e">
        <f t="shared" si="6"/>
        <v>#REF!</v>
      </c>
      <c r="N343" t="e">
        <f t="shared" si="6"/>
        <v>#REF!</v>
      </c>
    </row>
    <row r="344" spans="2:14" x14ac:dyDescent="0.25">
      <c r="B344" t="e">
        <f>IF('01.06.2016'!#REF!="НД",1,0)</f>
        <v>#REF!</v>
      </c>
      <c r="C344" t="e">
        <f>IF('01.06.2016'!#REF!="СНІДцентр",1,0)</f>
        <v>#REF!</v>
      </c>
      <c r="D344" t="e">
        <f>IF('01.06.2016'!#REF!="ПТБ",1,0)</f>
        <v>#REF!</v>
      </c>
      <c r="E344" t="e">
        <f>OR('01.06.2016'!#REF!="ПМСД",'01.06.2016'!#REF!="поліклініка")</f>
        <v>#REF!</v>
      </c>
      <c r="F344" t="e">
        <f>IF('01.06.2016'!#REF!="Психоневрол.",1,0)</f>
        <v>#REF!</v>
      </c>
      <c r="G344" t="e">
        <f>OR('01.06.2016'!#REF!="Інше",'01.06.2016'!#REF!="ЦРЛ",'01.06.2016'!#REF!="МЛ",'01.06.2016'!#REF!="Інфекційна")</f>
        <v>#REF!</v>
      </c>
      <c r="L344" t="e">
        <f t="shared" si="6"/>
        <v>#REF!</v>
      </c>
      <c r="N344" t="e">
        <f t="shared" si="6"/>
        <v>#REF!</v>
      </c>
    </row>
    <row r="345" spans="2:14" x14ac:dyDescent="0.25">
      <c r="B345" t="e">
        <f>IF('01.06.2016'!#REF!="НД",1,0)</f>
        <v>#REF!</v>
      </c>
      <c r="C345" t="e">
        <f>IF('01.06.2016'!#REF!="СНІДцентр",1,0)</f>
        <v>#REF!</v>
      </c>
      <c r="D345" t="e">
        <f>IF('01.06.2016'!#REF!="ПТБ",1,0)</f>
        <v>#REF!</v>
      </c>
      <c r="E345" t="e">
        <f>OR('01.06.2016'!#REF!="ПМСД",'01.06.2016'!#REF!="поліклініка")</f>
        <v>#REF!</v>
      </c>
      <c r="F345" t="e">
        <f>IF('01.06.2016'!#REF!="Психоневрол.",1,0)</f>
        <v>#REF!</v>
      </c>
      <c r="G345" t="e">
        <f>OR('01.06.2016'!#REF!="Інше",'01.06.2016'!#REF!="ЦРЛ",'01.06.2016'!#REF!="МЛ",'01.06.2016'!#REF!="Інфекційна")</f>
        <v>#REF!</v>
      </c>
      <c r="L345" t="e">
        <f t="shared" si="6"/>
        <v>#REF!</v>
      </c>
      <c r="N345" t="e">
        <f t="shared" si="6"/>
        <v>#REF!</v>
      </c>
    </row>
    <row r="346" spans="2:14" x14ac:dyDescent="0.25">
      <c r="B346" t="e">
        <f>IF('01.06.2016'!#REF!="НД",1,0)</f>
        <v>#REF!</v>
      </c>
      <c r="C346" t="e">
        <f>IF('01.06.2016'!#REF!="СНІДцентр",1,0)</f>
        <v>#REF!</v>
      </c>
      <c r="D346" t="e">
        <f>IF('01.06.2016'!#REF!="ПТБ",1,0)</f>
        <v>#REF!</v>
      </c>
      <c r="E346" t="e">
        <f>OR('01.06.2016'!#REF!="ПМСД",'01.06.2016'!#REF!="поліклініка")</f>
        <v>#REF!</v>
      </c>
      <c r="F346" t="e">
        <f>IF('01.06.2016'!#REF!="Психоневрол.",1,0)</f>
        <v>#REF!</v>
      </c>
      <c r="G346" t="e">
        <f>OR('01.06.2016'!#REF!="Інше",'01.06.2016'!#REF!="ЦРЛ",'01.06.2016'!#REF!="МЛ",'01.06.2016'!#REF!="Інфекційна")</f>
        <v>#REF!</v>
      </c>
      <c r="L346" t="e">
        <f t="shared" si="6"/>
        <v>#REF!</v>
      </c>
      <c r="N346" t="e">
        <f t="shared" si="6"/>
        <v>#REF!</v>
      </c>
    </row>
    <row r="347" spans="2:14" x14ac:dyDescent="0.25">
      <c r="B347" t="e">
        <f>IF('01.06.2016'!#REF!="НД",1,0)</f>
        <v>#REF!</v>
      </c>
      <c r="C347" t="e">
        <f>IF('01.06.2016'!#REF!="СНІДцентр",1,0)</f>
        <v>#REF!</v>
      </c>
      <c r="D347" t="e">
        <f>IF('01.06.2016'!#REF!="ПТБ",1,0)</f>
        <v>#REF!</v>
      </c>
      <c r="E347" t="e">
        <f>OR('01.06.2016'!#REF!="ПМСД",'01.06.2016'!#REF!="поліклініка")</f>
        <v>#REF!</v>
      </c>
      <c r="F347" t="e">
        <f>IF('01.06.2016'!#REF!="Психоневрол.",1,0)</f>
        <v>#REF!</v>
      </c>
      <c r="G347" t="e">
        <f>OR('01.06.2016'!#REF!="Інше",'01.06.2016'!#REF!="ЦРЛ",'01.06.2016'!#REF!="МЛ",'01.06.2016'!#REF!="Інфекційна")</f>
        <v>#REF!</v>
      </c>
      <c r="L347" t="e">
        <f t="shared" si="6"/>
        <v>#REF!</v>
      </c>
      <c r="N347" t="e">
        <f t="shared" si="6"/>
        <v>#REF!</v>
      </c>
    </row>
    <row r="348" spans="2:14" x14ac:dyDescent="0.25">
      <c r="B348" t="e">
        <f>IF('01.06.2016'!#REF!="НД",1,0)</f>
        <v>#REF!</v>
      </c>
      <c r="C348" t="e">
        <f>IF('01.06.2016'!#REF!="СНІДцентр",1,0)</f>
        <v>#REF!</v>
      </c>
      <c r="D348" t="e">
        <f>IF('01.06.2016'!#REF!="ПТБ",1,0)</f>
        <v>#REF!</v>
      </c>
      <c r="E348" t="e">
        <f>OR('01.06.2016'!#REF!="ПМСД",'01.06.2016'!#REF!="поліклініка")</f>
        <v>#REF!</v>
      </c>
      <c r="F348" t="e">
        <f>IF('01.06.2016'!#REF!="Психоневрол.",1,0)</f>
        <v>#REF!</v>
      </c>
      <c r="G348" t="e">
        <f>OR('01.06.2016'!#REF!="Інше",'01.06.2016'!#REF!="ЦРЛ",'01.06.2016'!#REF!="МЛ",'01.06.2016'!#REF!="Інфекційна")</f>
        <v>#REF!</v>
      </c>
      <c r="L348" t="e">
        <f t="shared" si="6"/>
        <v>#REF!</v>
      </c>
      <c r="N348" t="e">
        <f t="shared" si="6"/>
        <v>#REF!</v>
      </c>
    </row>
    <row r="349" spans="2:14" x14ac:dyDescent="0.25">
      <c r="B349" t="e">
        <f>IF('01.06.2016'!#REF!="НД",1,0)</f>
        <v>#REF!</v>
      </c>
      <c r="C349" t="e">
        <f>IF('01.06.2016'!#REF!="СНІДцентр",1,0)</f>
        <v>#REF!</v>
      </c>
      <c r="D349" t="e">
        <f>IF('01.06.2016'!#REF!="ПТБ",1,0)</f>
        <v>#REF!</v>
      </c>
      <c r="E349" t="e">
        <f>OR('01.06.2016'!#REF!="ПМСД",'01.06.2016'!#REF!="поліклініка")</f>
        <v>#REF!</v>
      </c>
      <c r="F349" t="e">
        <f>IF('01.06.2016'!#REF!="Психоневрол.",1,0)</f>
        <v>#REF!</v>
      </c>
      <c r="G349" t="e">
        <f>OR('01.06.2016'!#REF!="Інше",'01.06.2016'!#REF!="ЦРЛ",'01.06.2016'!#REF!="МЛ",'01.06.2016'!#REF!="Інфекційна")</f>
        <v>#REF!</v>
      </c>
      <c r="L349" t="e">
        <f t="shared" si="6"/>
        <v>#REF!</v>
      </c>
      <c r="N349" t="e">
        <f t="shared" si="6"/>
        <v>#REF!</v>
      </c>
    </row>
    <row r="350" spans="2:14" x14ac:dyDescent="0.25">
      <c r="B350" t="e">
        <f>IF('01.06.2016'!#REF!="НД",1,0)</f>
        <v>#REF!</v>
      </c>
      <c r="C350" t="e">
        <f>IF('01.06.2016'!#REF!="СНІДцентр",1,0)</f>
        <v>#REF!</v>
      </c>
      <c r="D350" t="e">
        <f>IF('01.06.2016'!#REF!="ПТБ",1,0)</f>
        <v>#REF!</v>
      </c>
      <c r="E350" t="e">
        <f>OR('01.06.2016'!#REF!="ПМСД",'01.06.2016'!#REF!="поліклініка")</f>
        <v>#REF!</v>
      </c>
      <c r="F350" t="e">
        <f>IF('01.06.2016'!#REF!="Психоневрол.",1,0)</f>
        <v>#REF!</v>
      </c>
      <c r="G350" t="e">
        <f>OR('01.06.2016'!#REF!="Інше",'01.06.2016'!#REF!="ЦРЛ",'01.06.2016'!#REF!="МЛ",'01.06.2016'!#REF!="Інфекційна")</f>
        <v>#REF!</v>
      </c>
      <c r="L350" t="e">
        <f t="shared" si="6"/>
        <v>#REF!</v>
      </c>
      <c r="N350" t="e">
        <f t="shared" si="6"/>
        <v>#REF!</v>
      </c>
    </row>
    <row r="351" spans="2:14" x14ac:dyDescent="0.25">
      <c r="B351" t="e">
        <f>IF('01.06.2016'!#REF!="НД",1,0)</f>
        <v>#REF!</v>
      </c>
      <c r="C351" t="e">
        <f>IF('01.06.2016'!#REF!="СНІДцентр",1,0)</f>
        <v>#REF!</v>
      </c>
      <c r="D351" t="e">
        <f>IF('01.06.2016'!#REF!="ПТБ",1,0)</f>
        <v>#REF!</v>
      </c>
      <c r="E351" t="e">
        <f>OR('01.06.2016'!#REF!="ПМСД",'01.06.2016'!#REF!="поліклініка")</f>
        <v>#REF!</v>
      </c>
      <c r="F351" t="e">
        <f>IF('01.06.2016'!#REF!="Психоневрол.",1,0)</f>
        <v>#REF!</v>
      </c>
      <c r="G351" t="e">
        <f>OR('01.06.2016'!#REF!="Інше",'01.06.2016'!#REF!="ЦРЛ",'01.06.2016'!#REF!="МЛ",'01.06.2016'!#REF!="Інфекційна")</f>
        <v>#REF!</v>
      </c>
      <c r="L351" t="e">
        <f t="shared" si="6"/>
        <v>#REF!</v>
      </c>
      <c r="N351" t="e">
        <f t="shared" si="6"/>
        <v>#REF!</v>
      </c>
    </row>
    <row r="352" spans="2:14" x14ac:dyDescent="0.25">
      <c r="B352" t="e">
        <f>IF('01.06.2016'!#REF!="НД",1,0)</f>
        <v>#REF!</v>
      </c>
      <c r="C352" t="e">
        <f>IF('01.06.2016'!#REF!="СНІДцентр",1,0)</f>
        <v>#REF!</v>
      </c>
      <c r="D352" t="e">
        <f>IF('01.06.2016'!#REF!="ПТБ",1,0)</f>
        <v>#REF!</v>
      </c>
      <c r="E352" t="e">
        <f>OR('01.06.2016'!#REF!="ПМСД",'01.06.2016'!#REF!="поліклініка")</f>
        <v>#REF!</v>
      </c>
      <c r="F352" t="e">
        <f>IF('01.06.2016'!#REF!="Психоневрол.",1,0)</f>
        <v>#REF!</v>
      </c>
      <c r="G352" t="e">
        <f>OR('01.06.2016'!#REF!="Інше",'01.06.2016'!#REF!="ЦРЛ",'01.06.2016'!#REF!="МЛ",'01.06.2016'!#REF!="Інфекційна")</f>
        <v>#REF!</v>
      </c>
      <c r="L352" t="e">
        <f t="shared" si="6"/>
        <v>#REF!</v>
      </c>
      <c r="N352" t="e">
        <f t="shared" si="6"/>
        <v>#REF!</v>
      </c>
    </row>
    <row r="353" spans="2:14" x14ac:dyDescent="0.25">
      <c r="B353" t="e">
        <f>IF('01.06.2016'!#REF!="НД",1,0)</f>
        <v>#REF!</v>
      </c>
      <c r="C353" t="e">
        <f>IF('01.06.2016'!#REF!="СНІДцентр",1,0)</f>
        <v>#REF!</v>
      </c>
      <c r="D353" t="e">
        <f>IF('01.06.2016'!#REF!="ПТБ",1,0)</f>
        <v>#REF!</v>
      </c>
      <c r="E353" t="e">
        <f>OR('01.06.2016'!#REF!="ПМСД",'01.06.2016'!#REF!="поліклініка")</f>
        <v>#REF!</v>
      </c>
      <c r="F353" t="e">
        <f>IF('01.06.2016'!#REF!="Психоневрол.",1,0)</f>
        <v>#REF!</v>
      </c>
      <c r="G353" t="e">
        <f>OR('01.06.2016'!#REF!="Інше",'01.06.2016'!#REF!="ЦРЛ",'01.06.2016'!#REF!="МЛ",'01.06.2016'!#REF!="Інфекційна")</f>
        <v>#REF!</v>
      </c>
      <c r="L353" t="e">
        <f t="shared" si="6"/>
        <v>#REF!</v>
      </c>
      <c r="N353" t="e">
        <f t="shared" si="6"/>
        <v>#REF!</v>
      </c>
    </row>
    <row r="354" spans="2:14" x14ac:dyDescent="0.25">
      <c r="B354" t="e">
        <f>IF('01.06.2016'!#REF!="НД",1,0)</f>
        <v>#REF!</v>
      </c>
      <c r="C354" t="e">
        <f>IF('01.06.2016'!#REF!="СНІДцентр",1,0)</f>
        <v>#REF!</v>
      </c>
      <c r="D354" t="e">
        <f>IF('01.06.2016'!#REF!="ПТБ",1,0)</f>
        <v>#REF!</v>
      </c>
      <c r="E354" t="e">
        <f>OR('01.06.2016'!#REF!="ПМСД",'01.06.2016'!#REF!="поліклініка")</f>
        <v>#REF!</v>
      </c>
      <c r="F354" t="e">
        <f>IF('01.06.2016'!#REF!="Психоневрол.",1,0)</f>
        <v>#REF!</v>
      </c>
      <c r="G354" t="e">
        <f>OR('01.06.2016'!#REF!="Інше",'01.06.2016'!#REF!="ЦРЛ",'01.06.2016'!#REF!="МЛ",'01.06.2016'!#REF!="Інфекційна")</f>
        <v>#REF!</v>
      </c>
      <c r="L354" t="e">
        <f t="shared" si="6"/>
        <v>#REF!</v>
      </c>
      <c r="N354" t="e">
        <f t="shared" si="6"/>
        <v>#REF!</v>
      </c>
    </row>
    <row r="355" spans="2:14" x14ac:dyDescent="0.25">
      <c r="B355" t="e">
        <f>IF('01.06.2016'!#REF!="НД",1,0)</f>
        <v>#REF!</v>
      </c>
      <c r="C355" t="e">
        <f>IF('01.06.2016'!#REF!="СНІДцентр",1,0)</f>
        <v>#REF!</v>
      </c>
      <c r="D355" t="e">
        <f>IF('01.06.2016'!#REF!="ПТБ",1,0)</f>
        <v>#REF!</v>
      </c>
      <c r="E355" t="e">
        <f>OR('01.06.2016'!#REF!="ПМСД",'01.06.2016'!#REF!="поліклініка")</f>
        <v>#REF!</v>
      </c>
      <c r="F355" t="e">
        <f>IF('01.06.2016'!#REF!="Психоневрол.",1,0)</f>
        <v>#REF!</v>
      </c>
      <c r="G355" t="e">
        <f>OR('01.06.2016'!#REF!="Інше",'01.06.2016'!#REF!="ЦРЛ",'01.06.2016'!#REF!="МЛ",'01.06.2016'!#REF!="Інфекційна")</f>
        <v>#REF!</v>
      </c>
      <c r="L355" t="e">
        <f t="shared" si="6"/>
        <v>#REF!</v>
      </c>
      <c r="N355" t="e">
        <f t="shared" si="6"/>
        <v>#REF!</v>
      </c>
    </row>
    <row r="356" spans="2:14" x14ac:dyDescent="0.25">
      <c r="B356" t="e">
        <f>IF('01.06.2016'!#REF!="НД",1,0)</f>
        <v>#REF!</v>
      </c>
      <c r="C356" t="e">
        <f>IF('01.06.2016'!#REF!="СНІДцентр",1,0)</f>
        <v>#REF!</v>
      </c>
      <c r="D356" t="e">
        <f>IF('01.06.2016'!#REF!="ПТБ",1,0)</f>
        <v>#REF!</v>
      </c>
      <c r="E356" t="e">
        <f>OR('01.06.2016'!#REF!="ПМСД",'01.06.2016'!#REF!="поліклініка")</f>
        <v>#REF!</v>
      </c>
      <c r="F356" t="e">
        <f>IF('01.06.2016'!#REF!="Психоневрол.",1,0)</f>
        <v>#REF!</v>
      </c>
      <c r="G356" t="e">
        <f>OR('01.06.2016'!#REF!="Інше",'01.06.2016'!#REF!="ЦРЛ",'01.06.2016'!#REF!="МЛ",'01.06.2016'!#REF!="Інфекційна")</f>
        <v>#REF!</v>
      </c>
      <c r="L356" t="e">
        <f t="shared" si="6"/>
        <v>#REF!</v>
      </c>
      <c r="N356" t="e">
        <f t="shared" si="6"/>
        <v>#REF!</v>
      </c>
    </row>
    <row r="357" spans="2:14" x14ac:dyDescent="0.25">
      <c r="B357" t="e">
        <f>IF('01.06.2016'!#REF!="НД",1,0)</f>
        <v>#REF!</v>
      </c>
      <c r="C357" t="e">
        <f>IF('01.06.2016'!#REF!="СНІДцентр",1,0)</f>
        <v>#REF!</v>
      </c>
      <c r="D357" t="e">
        <f>IF('01.06.2016'!#REF!="ПТБ",1,0)</f>
        <v>#REF!</v>
      </c>
      <c r="E357" t="e">
        <f>OR('01.06.2016'!#REF!="ПМСД",'01.06.2016'!#REF!="поліклініка")</f>
        <v>#REF!</v>
      </c>
      <c r="F357" t="e">
        <f>IF('01.06.2016'!#REF!="Психоневрол.",1,0)</f>
        <v>#REF!</v>
      </c>
      <c r="G357" t="e">
        <f>OR('01.06.2016'!#REF!="Інше",'01.06.2016'!#REF!="ЦРЛ",'01.06.2016'!#REF!="МЛ",'01.06.2016'!#REF!="Інфекційна")</f>
        <v>#REF!</v>
      </c>
      <c r="L357" t="e">
        <f t="shared" si="6"/>
        <v>#REF!</v>
      </c>
      <c r="N357" t="e">
        <f t="shared" si="6"/>
        <v>#REF!</v>
      </c>
    </row>
    <row r="358" spans="2:14" x14ac:dyDescent="0.25">
      <c r="B358" t="e">
        <f>IF('01.06.2016'!#REF!="НД",1,0)</f>
        <v>#REF!</v>
      </c>
      <c r="C358" t="e">
        <f>IF('01.06.2016'!#REF!="СНІДцентр",1,0)</f>
        <v>#REF!</v>
      </c>
      <c r="D358" t="e">
        <f>IF('01.06.2016'!#REF!="ПТБ",1,0)</f>
        <v>#REF!</v>
      </c>
      <c r="E358" t="e">
        <f>OR('01.06.2016'!#REF!="ПМСД",'01.06.2016'!#REF!="поліклініка")</f>
        <v>#REF!</v>
      </c>
      <c r="F358" t="e">
        <f>IF('01.06.2016'!#REF!="Психоневрол.",1,0)</f>
        <v>#REF!</v>
      </c>
      <c r="G358" t="e">
        <f>OR('01.06.2016'!#REF!="Інше",'01.06.2016'!#REF!="ЦРЛ",'01.06.2016'!#REF!="МЛ",'01.06.2016'!#REF!="Інфекційна")</f>
        <v>#REF!</v>
      </c>
      <c r="L358" t="e">
        <f t="shared" si="6"/>
        <v>#REF!</v>
      </c>
      <c r="N358" t="e">
        <f t="shared" si="6"/>
        <v>#REF!</v>
      </c>
    </row>
    <row r="359" spans="2:14" x14ac:dyDescent="0.25">
      <c r="B359" t="e">
        <f>IF('01.06.2016'!#REF!="НД",1,0)</f>
        <v>#REF!</v>
      </c>
      <c r="C359" t="e">
        <f>IF('01.06.2016'!#REF!="СНІДцентр",1,0)</f>
        <v>#REF!</v>
      </c>
      <c r="D359" t="e">
        <f>IF('01.06.2016'!#REF!="ПТБ",1,0)</f>
        <v>#REF!</v>
      </c>
      <c r="E359" t="e">
        <f>OR('01.06.2016'!#REF!="ПМСД",'01.06.2016'!#REF!="поліклініка")</f>
        <v>#REF!</v>
      </c>
      <c r="F359" t="e">
        <f>IF('01.06.2016'!#REF!="Психоневрол.",1,0)</f>
        <v>#REF!</v>
      </c>
      <c r="G359" t="e">
        <f>OR('01.06.2016'!#REF!="Інше",'01.06.2016'!#REF!="ЦРЛ",'01.06.2016'!#REF!="МЛ",'01.06.2016'!#REF!="Інфекційна")</f>
        <v>#REF!</v>
      </c>
      <c r="L359" t="e">
        <f t="shared" si="6"/>
        <v>#REF!</v>
      </c>
      <c r="N359" t="e">
        <f t="shared" si="6"/>
        <v>#REF!</v>
      </c>
    </row>
    <row r="360" spans="2:14" x14ac:dyDescent="0.25">
      <c r="B360" t="e">
        <f>IF('01.06.2016'!#REF!="НД",1,0)</f>
        <v>#REF!</v>
      </c>
      <c r="C360" t="e">
        <f>IF('01.06.2016'!#REF!="СНІДцентр",1,0)</f>
        <v>#REF!</v>
      </c>
      <c r="D360" t="e">
        <f>IF('01.06.2016'!#REF!="ПТБ",1,0)</f>
        <v>#REF!</v>
      </c>
      <c r="E360" t="e">
        <f>OR('01.06.2016'!#REF!="ПМСД",'01.06.2016'!#REF!="поліклініка")</f>
        <v>#REF!</v>
      </c>
      <c r="F360" t="e">
        <f>IF('01.06.2016'!#REF!="Психоневрол.",1,0)</f>
        <v>#REF!</v>
      </c>
      <c r="G360" t="e">
        <f>OR('01.06.2016'!#REF!="Інше",'01.06.2016'!#REF!="ЦРЛ",'01.06.2016'!#REF!="МЛ",'01.06.2016'!#REF!="Інфекційна")</f>
        <v>#REF!</v>
      </c>
      <c r="L360" t="e">
        <f t="shared" si="6"/>
        <v>#REF!</v>
      </c>
      <c r="N360" t="e">
        <f t="shared" si="6"/>
        <v>#REF!</v>
      </c>
    </row>
    <row r="361" spans="2:14" x14ac:dyDescent="0.25">
      <c r="B361" t="e">
        <f>IF('01.06.2016'!#REF!="НД",1,0)</f>
        <v>#REF!</v>
      </c>
      <c r="C361" t="e">
        <f>IF('01.06.2016'!#REF!="СНІДцентр",1,0)</f>
        <v>#REF!</v>
      </c>
      <c r="D361" t="e">
        <f>IF('01.06.2016'!#REF!="ПТБ",1,0)</f>
        <v>#REF!</v>
      </c>
      <c r="E361" t="e">
        <f>OR('01.06.2016'!#REF!="ПМСД",'01.06.2016'!#REF!="поліклініка")</f>
        <v>#REF!</v>
      </c>
      <c r="F361" t="e">
        <f>IF('01.06.2016'!#REF!="Психоневрол.",1,0)</f>
        <v>#REF!</v>
      </c>
      <c r="G361" t="e">
        <f>OR('01.06.2016'!#REF!="Інше",'01.06.2016'!#REF!="ЦРЛ",'01.06.2016'!#REF!="МЛ",'01.06.2016'!#REF!="Інфекційна")</f>
        <v>#REF!</v>
      </c>
      <c r="L361" t="e">
        <f t="shared" si="6"/>
        <v>#REF!</v>
      </c>
      <c r="N361" t="e">
        <f t="shared" si="6"/>
        <v>#REF!</v>
      </c>
    </row>
    <row r="362" spans="2:14" x14ac:dyDescent="0.25">
      <c r="B362" t="e">
        <f>IF('01.06.2016'!#REF!="НД",1,0)</f>
        <v>#REF!</v>
      </c>
      <c r="C362" t="e">
        <f>IF('01.06.2016'!#REF!="СНІДцентр",1,0)</f>
        <v>#REF!</v>
      </c>
      <c r="D362" t="e">
        <f>IF('01.06.2016'!#REF!="ПТБ",1,0)</f>
        <v>#REF!</v>
      </c>
      <c r="E362" t="e">
        <f>OR('01.06.2016'!#REF!="ПМСД",'01.06.2016'!#REF!="поліклініка")</f>
        <v>#REF!</v>
      </c>
      <c r="F362" t="e">
        <f>IF('01.06.2016'!#REF!="Психоневрол.",1,0)</f>
        <v>#REF!</v>
      </c>
      <c r="G362" t="e">
        <f>OR('01.06.2016'!#REF!="Інше",'01.06.2016'!#REF!="ЦРЛ",'01.06.2016'!#REF!="МЛ",'01.06.2016'!#REF!="Інфекційна")</f>
        <v>#REF!</v>
      </c>
      <c r="L362" t="e">
        <f t="shared" si="6"/>
        <v>#REF!</v>
      </c>
      <c r="N362" t="e">
        <f t="shared" si="6"/>
        <v>#REF!</v>
      </c>
    </row>
    <row r="363" spans="2:14" x14ac:dyDescent="0.25">
      <c r="B363" t="e">
        <f>IF('01.06.2016'!#REF!="НД",1,0)</f>
        <v>#REF!</v>
      </c>
      <c r="C363" t="e">
        <f>IF('01.06.2016'!#REF!="СНІДцентр",1,0)</f>
        <v>#REF!</v>
      </c>
      <c r="D363" t="e">
        <f>IF('01.06.2016'!#REF!="ПТБ",1,0)</f>
        <v>#REF!</v>
      </c>
      <c r="E363" t="e">
        <f>OR('01.06.2016'!#REF!="ПМСД",'01.06.2016'!#REF!="поліклініка")</f>
        <v>#REF!</v>
      </c>
      <c r="F363" t="e">
        <f>IF('01.06.2016'!#REF!="Психоневрол.",1,0)</f>
        <v>#REF!</v>
      </c>
      <c r="G363" t="e">
        <f>OR('01.06.2016'!#REF!="Інше",'01.06.2016'!#REF!="ЦРЛ",'01.06.2016'!#REF!="МЛ",'01.06.2016'!#REF!="Інфекційна")</f>
        <v>#REF!</v>
      </c>
      <c r="L363" t="e">
        <f t="shared" si="6"/>
        <v>#REF!</v>
      </c>
      <c r="N363" t="e">
        <f t="shared" si="6"/>
        <v>#REF!</v>
      </c>
    </row>
    <row r="364" spans="2:14" x14ac:dyDescent="0.25">
      <c r="B364" t="e">
        <f>IF('01.06.2016'!#REF!="НД",1,0)</f>
        <v>#REF!</v>
      </c>
      <c r="C364" t="e">
        <f>IF('01.06.2016'!#REF!="СНІДцентр",1,0)</f>
        <v>#REF!</v>
      </c>
      <c r="D364" t="e">
        <f>IF('01.06.2016'!#REF!="ПТБ",1,0)</f>
        <v>#REF!</v>
      </c>
      <c r="E364" t="e">
        <f>OR('01.06.2016'!#REF!="ПМСД",'01.06.2016'!#REF!="поліклініка")</f>
        <v>#REF!</v>
      </c>
      <c r="F364" t="e">
        <f>IF('01.06.2016'!#REF!="Психоневрол.",1,0)</f>
        <v>#REF!</v>
      </c>
      <c r="G364" t="e">
        <f>OR('01.06.2016'!#REF!="Інше",'01.06.2016'!#REF!="ЦРЛ",'01.06.2016'!#REF!="МЛ",'01.06.2016'!#REF!="Інфекційна")</f>
        <v>#REF!</v>
      </c>
      <c r="L364" t="e">
        <f t="shared" si="6"/>
        <v>#REF!</v>
      </c>
      <c r="N364" t="e">
        <f t="shared" si="6"/>
        <v>#REF!</v>
      </c>
    </row>
    <row r="365" spans="2:14" x14ac:dyDescent="0.25">
      <c r="B365" t="e">
        <f>IF('01.06.2016'!#REF!="НД",1,0)</f>
        <v>#REF!</v>
      </c>
      <c r="C365" t="e">
        <f>IF('01.06.2016'!#REF!="СНІДцентр",1,0)</f>
        <v>#REF!</v>
      </c>
      <c r="D365" t="e">
        <f>IF('01.06.2016'!#REF!="ПТБ",1,0)</f>
        <v>#REF!</v>
      </c>
      <c r="E365" t="e">
        <f>OR('01.06.2016'!#REF!="ПМСД",'01.06.2016'!#REF!="поліклініка")</f>
        <v>#REF!</v>
      </c>
      <c r="F365" t="e">
        <f>IF('01.06.2016'!#REF!="Психоневрол.",1,0)</f>
        <v>#REF!</v>
      </c>
      <c r="G365" t="e">
        <f>OR('01.06.2016'!#REF!="Інше",'01.06.2016'!#REF!="ЦРЛ",'01.06.2016'!#REF!="МЛ",'01.06.2016'!#REF!="Інфекційна")</f>
        <v>#REF!</v>
      </c>
      <c r="L365" t="e">
        <f t="shared" si="6"/>
        <v>#REF!</v>
      </c>
      <c r="N365" t="e">
        <f t="shared" si="6"/>
        <v>#REF!</v>
      </c>
    </row>
    <row r="366" spans="2:14" x14ac:dyDescent="0.25">
      <c r="B366" t="e">
        <f>IF('01.06.2016'!#REF!="НД",1,0)</f>
        <v>#REF!</v>
      </c>
      <c r="C366" t="e">
        <f>IF('01.06.2016'!#REF!="СНІДцентр",1,0)</f>
        <v>#REF!</v>
      </c>
      <c r="D366" t="e">
        <f>IF('01.06.2016'!#REF!="ПТБ",1,0)</f>
        <v>#REF!</v>
      </c>
      <c r="E366" t="e">
        <f>OR('01.06.2016'!#REF!="ПМСД",'01.06.2016'!#REF!="поліклініка")</f>
        <v>#REF!</v>
      </c>
      <c r="F366" t="e">
        <f>IF('01.06.2016'!#REF!="Психоневрол.",1,0)</f>
        <v>#REF!</v>
      </c>
      <c r="G366" t="e">
        <f>OR('01.06.2016'!#REF!="Інше",'01.06.2016'!#REF!="ЦРЛ",'01.06.2016'!#REF!="МЛ",'01.06.2016'!#REF!="Інфекційна")</f>
        <v>#REF!</v>
      </c>
      <c r="L366" t="e">
        <f t="shared" si="6"/>
        <v>#REF!</v>
      </c>
      <c r="N366" t="e">
        <f t="shared" si="6"/>
        <v>#REF!</v>
      </c>
    </row>
    <row r="367" spans="2:14" x14ac:dyDescent="0.25">
      <c r="B367" t="e">
        <f>IF('01.06.2016'!#REF!="НД",1,0)</f>
        <v>#REF!</v>
      </c>
      <c r="C367" t="e">
        <f>IF('01.06.2016'!#REF!="СНІДцентр",1,0)</f>
        <v>#REF!</v>
      </c>
      <c r="D367" t="e">
        <f>IF('01.06.2016'!#REF!="ПТБ",1,0)</f>
        <v>#REF!</v>
      </c>
      <c r="E367" t="e">
        <f>OR('01.06.2016'!#REF!="ПМСД",'01.06.2016'!#REF!="поліклініка")</f>
        <v>#REF!</v>
      </c>
      <c r="F367" t="e">
        <f>IF('01.06.2016'!#REF!="Психоневрол.",1,0)</f>
        <v>#REF!</v>
      </c>
      <c r="G367" t="e">
        <f>OR('01.06.2016'!#REF!="Інше",'01.06.2016'!#REF!="ЦРЛ",'01.06.2016'!#REF!="МЛ",'01.06.2016'!#REF!="Інфекційна")</f>
        <v>#REF!</v>
      </c>
      <c r="L367" t="e">
        <f t="shared" si="6"/>
        <v>#REF!</v>
      </c>
      <c r="N367" t="e">
        <f t="shared" si="6"/>
        <v>#REF!</v>
      </c>
    </row>
    <row r="368" spans="2:14" x14ac:dyDescent="0.25">
      <c r="B368" t="e">
        <f>IF('01.06.2016'!#REF!="НД",1,0)</f>
        <v>#REF!</v>
      </c>
      <c r="C368" t="e">
        <f>IF('01.06.2016'!#REF!="СНІДцентр",1,0)</f>
        <v>#REF!</v>
      </c>
      <c r="D368" t="e">
        <f>IF('01.06.2016'!#REF!="ПТБ",1,0)</f>
        <v>#REF!</v>
      </c>
      <c r="E368" t="e">
        <f>OR('01.06.2016'!#REF!="ПМСД",'01.06.2016'!#REF!="поліклініка")</f>
        <v>#REF!</v>
      </c>
      <c r="F368" t="e">
        <f>IF('01.06.2016'!#REF!="Психоневрол.",1,0)</f>
        <v>#REF!</v>
      </c>
      <c r="G368" t="e">
        <f>OR('01.06.2016'!#REF!="Інше",'01.06.2016'!#REF!="ЦРЛ",'01.06.2016'!#REF!="МЛ",'01.06.2016'!#REF!="Інфекційна")</f>
        <v>#REF!</v>
      </c>
      <c r="L368" t="e">
        <f t="shared" si="6"/>
        <v>#REF!</v>
      </c>
      <c r="N368" t="e">
        <f t="shared" si="6"/>
        <v>#REF!</v>
      </c>
    </row>
    <row r="369" spans="2:14" x14ac:dyDescent="0.25">
      <c r="B369" t="e">
        <f>IF('01.06.2016'!#REF!="НД",1,0)</f>
        <v>#REF!</v>
      </c>
      <c r="C369" t="e">
        <f>IF('01.06.2016'!#REF!="СНІДцентр",1,0)</f>
        <v>#REF!</v>
      </c>
      <c r="D369" t="e">
        <f>IF('01.06.2016'!#REF!="ПТБ",1,0)</f>
        <v>#REF!</v>
      </c>
      <c r="E369" t="e">
        <f>OR('01.06.2016'!#REF!="ПМСД",'01.06.2016'!#REF!="поліклініка")</f>
        <v>#REF!</v>
      </c>
      <c r="F369" t="e">
        <f>IF('01.06.2016'!#REF!="Психоневрол.",1,0)</f>
        <v>#REF!</v>
      </c>
      <c r="G369" t="e">
        <f>OR('01.06.2016'!#REF!="Інше",'01.06.2016'!#REF!="ЦРЛ",'01.06.2016'!#REF!="МЛ",'01.06.2016'!#REF!="Інфекційна")</f>
        <v>#REF!</v>
      </c>
      <c r="L369" t="e">
        <f t="shared" si="6"/>
        <v>#REF!</v>
      </c>
      <c r="N369" t="e">
        <f t="shared" si="6"/>
        <v>#REF!</v>
      </c>
    </row>
    <row r="370" spans="2:14" x14ac:dyDescent="0.25">
      <c r="B370" t="e">
        <f>IF('01.06.2016'!#REF!="НД",1,0)</f>
        <v>#REF!</v>
      </c>
      <c r="C370" t="e">
        <f>IF('01.06.2016'!#REF!="СНІДцентр",1,0)</f>
        <v>#REF!</v>
      </c>
      <c r="D370" t="e">
        <f>IF('01.06.2016'!#REF!="ПТБ",1,0)</f>
        <v>#REF!</v>
      </c>
      <c r="E370" t="e">
        <f>OR('01.06.2016'!#REF!="ПМСД",'01.06.2016'!#REF!="поліклініка")</f>
        <v>#REF!</v>
      </c>
      <c r="F370" t="e">
        <f>IF('01.06.2016'!#REF!="Психоневрол.",1,0)</f>
        <v>#REF!</v>
      </c>
      <c r="G370" t="e">
        <f>OR('01.06.2016'!#REF!="Інше",'01.06.2016'!#REF!="ЦРЛ",'01.06.2016'!#REF!="МЛ",'01.06.2016'!#REF!="Інфекційна")</f>
        <v>#REF!</v>
      </c>
      <c r="L370" t="e">
        <f t="shared" si="6"/>
        <v>#REF!</v>
      </c>
      <c r="N370" t="e">
        <f t="shared" si="6"/>
        <v>#REF!</v>
      </c>
    </row>
    <row r="371" spans="2:14" x14ac:dyDescent="0.25">
      <c r="B371" t="e">
        <f>IF('01.06.2016'!#REF!="НД",1,0)</f>
        <v>#REF!</v>
      </c>
      <c r="C371" t="e">
        <f>IF('01.06.2016'!#REF!="СНІДцентр",1,0)</f>
        <v>#REF!</v>
      </c>
      <c r="D371" t="e">
        <f>IF('01.06.2016'!#REF!="ПТБ",1,0)</f>
        <v>#REF!</v>
      </c>
      <c r="E371" t="e">
        <f>OR('01.06.2016'!#REF!="ПМСД",'01.06.2016'!#REF!="поліклініка")</f>
        <v>#REF!</v>
      </c>
      <c r="F371" t="e">
        <f>IF('01.06.2016'!#REF!="Психоневрол.",1,0)</f>
        <v>#REF!</v>
      </c>
      <c r="G371" t="e">
        <f>OR('01.06.2016'!#REF!="Інше",'01.06.2016'!#REF!="ЦРЛ",'01.06.2016'!#REF!="МЛ",'01.06.2016'!#REF!="Інфекційна")</f>
        <v>#REF!</v>
      </c>
      <c r="L371" t="e">
        <f t="shared" si="6"/>
        <v>#REF!</v>
      </c>
      <c r="N371" t="e">
        <f t="shared" si="6"/>
        <v>#REF!</v>
      </c>
    </row>
    <row r="372" spans="2:14" x14ac:dyDescent="0.25">
      <c r="B372" t="e">
        <f>IF('01.06.2016'!#REF!="НД",1,0)</f>
        <v>#REF!</v>
      </c>
      <c r="C372" t="e">
        <f>IF('01.06.2016'!#REF!="СНІДцентр",1,0)</f>
        <v>#REF!</v>
      </c>
      <c r="D372" t="e">
        <f>IF('01.06.2016'!#REF!="ПТБ",1,0)</f>
        <v>#REF!</v>
      </c>
      <c r="E372" t="e">
        <f>OR('01.06.2016'!#REF!="ПМСД",'01.06.2016'!#REF!="поліклініка")</f>
        <v>#REF!</v>
      </c>
      <c r="F372" t="e">
        <f>IF('01.06.2016'!#REF!="Психоневрол.",1,0)</f>
        <v>#REF!</v>
      </c>
      <c r="G372" t="e">
        <f>OR('01.06.2016'!#REF!="Інше",'01.06.2016'!#REF!="ЦРЛ",'01.06.2016'!#REF!="МЛ",'01.06.2016'!#REF!="Інфекційна")</f>
        <v>#REF!</v>
      </c>
      <c r="L372" t="e">
        <f t="shared" si="6"/>
        <v>#REF!</v>
      </c>
      <c r="N372" t="e">
        <f t="shared" si="6"/>
        <v>#REF!</v>
      </c>
    </row>
    <row r="373" spans="2:14" x14ac:dyDescent="0.25">
      <c r="B373" t="e">
        <f>IF('01.06.2016'!#REF!="НД",1,0)</f>
        <v>#REF!</v>
      </c>
      <c r="C373" t="e">
        <f>IF('01.06.2016'!#REF!="СНІДцентр",1,0)</f>
        <v>#REF!</v>
      </c>
      <c r="D373" t="e">
        <f>IF('01.06.2016'!#REF!="ПТБ",1,0)</f>
        <v>#REF!</v>
      </c>
      <c r="E373" t="e">
        <f>OR('01.06.2016'!#REF!="ПМСД",'01.06.2016'!#REF!="поліклініка")</f>
        <v>#REF!</v>
      </c>
      <c r="F373" t="e">
        <f>IF('01.06.2016'!#REF!="Психоневрол.",1,0)</f>
        <v>#REF!</v>
      </c>
      <c r="G373" t="e">
        <f>OR('01.06.2016'!#REF!="Інше",'01.06.2016'!#REF!="ЦРЛ",'01.06.2016'!#REF!="МЛ",'01.06.2016'!#REF!="Інфекційна")</f>
        <v>#REF!</v>
      </c>
      <c r="L373" t="e">
        <f t="shared" si="6"/>
        <v>#REF!</v>
      </c>
      <c r="N373" t="e">
        <f t="shared" si="6"/>
        <v>#REF!</v>
      </c>
    </row>
    <row r="374" spans="2:14" x14ac:dyDescent="0.25">
      <c r="B374" t="e">
        <f>IF('01.06.2016'!#REF!="НД",1,0)</f>
        <v>#REF!</v>
      </c>
      <c r="C374" t="e">
        <f>IF('01.06.2016'!#REF!="СНІДцентр",1,0)</f>
        <v>#REF!</v>
      </c>
      <c r="D374" t="e">
        <f>IF('01.06.2016'!#REF!="ПТБ",1,0)</f>
        <v>#REF!</v>
      </c>
      <c r="E374" t="e">
        <f>OR('01.06.2016'!#REF!="ПМСД",'01.06.2016'!#REF!="поліклініка")</f>
        <v>#REF!</v>
      </c>
      <c r="F374" t="e">
        <f>IF('01.06.2016'!#REF!="Психоневрол.",1,0)</f>
        <v>#REF!</v>
      </c>
      <c r="G374" t="e">
        <f>OR('01.06.2016'!#REF!="Інше",'01.06.2016'!#REF!="ЦРЛ",'01.06.2016'!#REF!="МЛ",'01.06.2016'!#REF!="Інфекційна")</f>
        <v>#REF!</v>
      </c>
      <c r="L374" t="e">
        <f t="shared" si="6"/>
        <v>#REF!</v>
      </c>
      <c r="N374" t="e">
        <f t="shared" si="6"/>
        <v>#REF!</v>
      </c>
    </row>
    <row r="375" spans="2:14" x14ac:dyDescent="0.25">
      <c r="B375" t="e">
        <f>IF('01.06.2016'!#REF!="НД",1,0)</f>
        <v>#REF!</v>
      </c>
      <c r="C375" t="e">
        <f>IF('01.06.2016'!#REF!="СНІДцентр",1,0)</f>
        <v>#REF!</v>
      </c>
      <c r="D375" t="e">
        <f>IF('01.06.2016'!#REF!="ПТБ",1,0)</f>
        <v>#REF!</v>
      </c>
      <c r="E375" t="e">
        <f>OR('01.06.2016'!#REF!="ПМСД",'01.06.2016'!#REF!="поліклініка")</f>
        <v>#REF!</v>
      </c>
      <c r="F375" t="e">
        <f>IF('01.06.2016'!#REF!="Психоневрол.",1,0)</f>
        <v>#REF!</v>
      </c>
      <c r="G375" t="e">
        <f>OR('01.06.2016'!#REF!="Інше",'01.06.2016'!#REF!="ЦРЛ",'01.06.2016'!#REF!="МЛ",'01.06.2016'!#REF!="Інфекційна")</f>
        <v>#REF!</v>
      </c>
      <c r="L375" t="e">
        <f t="shared" si="6"/>
        <v>#REF!</v>
      </c>
      <c r="N375" t="e">
        <f t="shared" si="6"/>
        <v>#REF!</v>
      </c>
    </row>
    <row r="376" spans="2:14" x14ac:dyDescent="0.25">
      <c r="B376" t="e">
        <f>IF('01.06.2016'!#REF!="НД",1,0)</f>
        <v>#REF!</v>
      </c>
      <c r="C376" t="e">
        <f>IF('01.06.2016'!#REF!="СНІДцентр",1,0)</f>
        <v>#REF!</v>
      </c>
      <c r="D376" t="e">
        <f>IF('01.06.2016'!#REF!="ПТБ",1,0)</f>
        <v>#REF!</v>
      </c>
      <c r="E376" t="e">
        <f>OR('01.06.2016'!#REF!="ПМСД",'01.06.2016'!#REF!="поліклініка")</f>
        <v>#REF!</v>
      </c>
      <c r="F376" t="e">
        <f>IF('01.06.2016'!#REF!="Психоневрол.",1,0)</f>
        <v>#REF!</v>
      </c>
      <c r="G376" t="e">
        <f>OR('01.06.2016'!#REF!="Інше",'01.06.2016'!#REF!="ЦРЛ",'01.06.2016'!#REF!="МЛ",'01.06.2016'!#REF!="Інфекційна")</f>
        <v>#REF!</v>
      </c>
      <c r="L376" t="e">
        <f t="shared" si="6"/>
        <v>#REF!</v>
      </c>
      <c r="N376" t="e">
        <f t="shared" si="6"/>
        <v>#REF!</v>
      </c>
    </row>
    <row r="377" spans="2:14" x14ac:dyDescent="0.25">
      <c r="B377" t="e">
        <f>IF('01.06.2016'!#REF!="НД",1,0)</f>
        <v>#REF!</v>
      </c>
      <c r="C377" t="e">
        <f>IF('01.06.2016'!#REF!="СНІДцентр",1,0)</f>
        <v>#REF!</v>
      </c>
      <c r="D377" t="e">
        <f>IF('01.06.2016'!#REF!="ПТБ",1,0)</f>
        <v>#REF!</v>
      </c>
      <c r="E377" t="e">
        <f>OR('01.06.2016'!#REF!="ПМСД",'01.06.2016'!#REF!="поліклініка")</f>
        <v>#REF!</v>
      </c>
      <c r="F377" t="e">
        <f>IF('01.06.2016'!#REF!="Психоневрол.",1,0)</f>
        <v>#REF!</v>
      </c>
      <c r="G377" t="e">
        <f>OR('01.06.2016'!#REF!="Інше",'01.06.2016'!#REF!="ЦРЛ",'01.06.2016'!#REF!="МЛ",'01.06.2016'!#REF!="Інфекційна")</f>
        <v>#REF!</v>
      </c>
      <c r="L377" t="e">
        <f t="shared" si="6"/>
        <v>#REF!</v>
      </c>
      <c r="N377" t="e">
        <f t="shared" si="6"/>
        <v>#REF!</v>
      </c>
    </row>
    <row r="378" spans="2:14" x14ac:dyDescent="0.25">
      <c r="B378" t="e">
        <f>IF('01.06.2016'!#REF!="НД",1,0)</f>
        <v>#REF!</v>
      </c>
      <c r="C378" t="e">
        <f>IF('01.06.2016'!#REF!="СНІДцентр",1,0)</f>
        <v>#REF!</v>
      </c>
      <c r="D378" t="e">
        <f>IF('01.06.2016'!#REF!="ПТБ",1,0)</f>
        <v>#REF!</v>
      </c>
      <c r="E378" t="e">
        <f>OR('01.06.2016'!#REF!="ПМСД",'01.06.2016'!#REF!="поліклініка")</f>
        <v>#REF!</v>
      </c>
      <c r="F378" t="e">
        <f>IF('01.06.2016'!#REF!="Психоневрол.",1,0)</f>
        <v>#REF!</v>
      </c>
      <c r="G378" t="e">
        <f>OR('01.06.2016'!#REF!="Інше",'01.06.2016'!#REF!="ЦРЛ",'01.06.2016'!#REF!="МЛ",'01.06.2016'!#REF!="Інфекційна")</f>
        <v>#REF!</v>
      </c>
      <c r="L378" t="e">
        <f t="shared" si="6"/>
        <v>#REF!</v>
      </c>
      <c r="N378" t="e">
        <f t="shared" si="6"/>
        <v>#REF!</v>
      </c>
    </row>
    <row r="379" spans="2:14" x14ac:dyDescent="0.25">
      <c r="B379" t="e">
        <f>IF('01.06.2016'!#REF!="НД",1,0)</f>
        <v>#REF!</v>
      </c>
      <c r="C379" t="e">
        <f>IF('01.06.2016'!#REF!="СНІДцентр",1,0)</f>
        <v>#REF!</v>
      </c>
      <c r="D379" t="e">
        <f>IF('01.06.2016'!#REF!="ПТБ",1,0)</f>
        <v>#REF!</v>
      </c>
      <c r="E379" t="e">
        <f>OR('01.06.2016'!#REF!="ПМСД",'01.06.2016'!#REF!="поліклініка")</f>
        <v>#REF!</v>
      </c>
      <c r="F379" t="e">
        <f>IF('01.06.2016'!#REF!="Психоневрол.",1,0)</f>
        <v>#REF!</v>
      </c>
      <c r="G379" t="e">
        <f>OR('01.06.2016'!#REF!="Інше",'01.06.2016'!#REF!="ЦРЛ",'01.06.2016'!#REF!="МЛ",'01.06.2016'!#REF!="Інфекційна")</f>
        <v>#REF!</v>
      </c>
      <c r="L379" t="e">
        <f t="shared" si="6"/>
        <v>#REF!</v>
      </c>
      <c r="N379" t="e">
        <f t="shared" si="6"/>
        <v>#REF!</v>
      </c>
    </row>
    <row r="380" spans="2:14" x14ac:dyDescent="0.25">
      <c r="B380" t="e">
        <f>IF('01.06.2016'!#REF!="НД",1,0)</f>
        <v>#REF!</v>
      </c>
      <c r="C380" t="e">
        <f>IF('01.06.2016'!#REF!="СНІДцентр",1,0)</f>
        <v>#REF!</v>
      </c>
      <c r="D380" t="e">
        <f>IF('01.06.2016'!#REF!="ПТБ",1,0)</f>
        <v>#REF!</v>
      </c>
      <c r="E380" t="e">
        <f>OR('01.06.2016'!#REF!="ПМСД",'01.06.2016'!#REF!="поліклініка")</f>
        <v>#REF!</v>
      </c>
      <c r="F380" t="e">
        <f>IF('01.06.2016'!#REF!="Психоневрол.",1,0)</f>
        <v>#REF!</v>
      </c>
      <c r="G380" t="e">
        <f>OR('01.06.2016'!#REF!="Інше",'01.06.2016'!#REF!="ЦРЛ",'01.06.2016'!#REF!="МЛ",'01.06.2016'!#REF!="Інфекційна")</f>
        <v>#REF!</v>
      </c>
      <c r="L380" t="e">
        <f t="shared" si="6"/>
        <v>#REF!</v>
      </c>
      <c r="N380" t="e">
        <f t="shared" si="6"/>
        <v>#REF!</v>
      </c>
    </row>
    <row r="381" spans="2:14" x14ac:dyDescent="0.25">
      <c r="B381" t="e">
        <f>IF('01.06.2016'!#REF!="НД",1,0)</f>
        <v>#REF!</v>
      </c>
      <c r="C381" t="e">
        <f>IF('01.06.2016'!#REF!="СНІДцентр",1,0)</f>
        <v>#REF!</v>
      </c>
      <c r="D381" t="e">
        <f>IF('01.06.2016'!#REF!="ПТБ",1,0)</f>
        <v>#REF!</v>
      </c>
      <c r="E381" t="e">
        <f>OR('01.06.2016'!#REF!="ПМСД",'01.06.2016'!#REF!="поліклініка")</f>
        <v>#REF!</v>
      </c>
      <c r="F381" t="e">
        <f>IF('01.06.2016'!#REF!="Психоневрол.",1,0)</f>
        <v>#REF!</v>
      </c>
      <c r="G381" t="e">
        <f>OR('01.06.2016'!#REF!="Інше",'01.06.2016'!#REF!="ЦРЛ",'01.06.2016'!#REF!="МЛ",'01.06.2016'!#REF!="Інфекційна")</f>
        <v>#REF!</v>
      </c>
      <c r="L381" t="e">
        <f t="shared" si="6"/>
        <v>#REF!</v>
      </c>
      <c r="N381" t="e">
        <f t="shared" si="6"/>
        <v>#REF!</v>
      </c>
    </row>
    <row r="382" spans="2:14" x14ac:dyDescent="0.25">
      <c r="B382" t="e">
        <f>IF('01.06.2016'!#REF!="НД",1,0)</f>
        <v>#REF!</v>
      </c>
      <c r="C382" t="e">
        <f>IF('01.06.2016'!#REF!="СНІДцентр",1,0)</f>
        <v>#REF!</v>
      </c>
      <c r="D382" t="e">
        <f>IF('01.06.2016'!#REF!="ПТБ",1,0)</f>
        <v>#REF!</v>
      </c>
      <c r="E382" t="e">
        <f>OR('01.06.2016'!#REF!="ПМСД",'01.06.2016'!#REF!="поліклініка")</f>
        <v>#REF!</v>
      </c>
      <c r="F382" t="e">
        <f>IF('01.06.2016'!#REF!="Психоневрол.",1,0)</f>
        <v>#REF!</v>
      </c>
      <c r="G382" t="e">
        <f>OR('01.06.2016'!#REF!="Інше",'01.06.2016'!#REF!="ЦРЛ",'01.06.2016'!#REF!="МЛ",'01.06.2016'!#REF!="Інфекційна")</f>
        <v>#REF!</v>
      </c>
      <c r="L382" t="e">
        <f t="shared" si="6"/>
        <v>#REF!</v>
      </c>
      <c r="N382" t="e">
        <f t="shared" si="6"/>
        <v>#REF!</v>
      </c>
    </row>
    <row r="383" spans="2:14" x14ac:dyDescent="0.25">
      <c r="B383" t="e">
        <f>IF('01.06.2016'!#REF!="НД",1,0)</f>
        <v>#REF!</v>
      </c>
      <c r="C383" t="e">
        <f>IF('01.06.2016'!#REF!="СНІДцентр",1,0)</f>
        <v>#REF!</v>
      </c>
      <c r="D383" t="e">
        <f>IF('01.06.2016'!#REF!="ПТБ",1,0)</f>
        <v>#REF!</v>
      </c>
      <c r="E383" t="e">
        <f>OR('01.06.2016'!#REF!="ПМСД",'01.06.2016'!#REF!="поліклініка")</f>
        <v>#REF!</v>
      </c>
      <c r="F383" t="e">
        <f>IF('01.06.2016'!#REF!="Психоневрол.",1,0)</f>
        <v>#REF!</v>
      </c>
      <c r="G383" t="e">
        <f>OR('01.06.2016'!#REF!="Інше",'01.06.2016'!#REF!="ЦРЛ",'01.06.2016'!#REF!="МЛ",'01.06.2016'!#REF!="Інфекційна")</f>
        <v>#REF!</v>
      </c>
      <c r="L383" t="e">
        <f t="shared" si="6"/>
        <v>#REF!</v>
      </c>
      <c r="N383" t="e">
        <f t="shared" si="6"/>
        <v>#REF!</v>
      </c>
    </row>
    <row r="384" spans="2:14" x14ac:dyDescent="0.25">
      <c r="B384" t="e">
        <f>IF('01.06.2016'!#REF!="НД",1,0)</f>
        <v>#REF!</v>
      </c>
      <c r="C384" t="e">
        <f>IF('01.06.2016'!#REF!="СНІДцентр",1,0)</f>
        <v>#REF!</v>
      </c>
      <c r="D384" t="e">
        <f>IF('01.06.2016'!#REF!="ПТБ",1,0)</f>
        <v>#REF!</v>
      </c>
      <c r="E384" t="e">
        <f>OR('01.06.2016'!#REF!="ПМСД",'01.06.2016'!#REF!="поліклініка")</f>
        <v>#REF!</v>
      </c>
      <c r="F384" t="e">
        <f>IF('01.06.2016'!#REF!="Психоневрол.",1,0)</f>
        <v>#REF!</v>
      </c>
      <c r="G384" t="e">
        <f>OR('01.06.2016'!#REF!="Інше",'01.06.2016'!#REF!="ЦРЛ",'01.06.2016'!#REF!="МЛ",'01.06.2016'!#REF!="Інфекційна")</f>
        <v>#REF!</v>
      </c>
      <c r="L384" t="e">
        <f t="shared" si="6"/>
        <v>#REF!</v>
      </c>
      <c r="N384" t="e">
        <f t="shared" si="6"/>
        <v>#REF!</v>
      </c>
    </row>
    <row r="385" spans="2:14" x14ac:dyDescent="0.25">
      <c r="B385" t="e">
        <f>IF('01.06.2016'!#REF!="НД",1,0)</f>
        <v>#REF!</v>
      </c>
      <c r="C385" t="e">
        <f>IF('01.06.2016'!#REF!="СНІДцентр",1,0)</f>
        <v>#REF!</v>
      </c>
      <c r="D385" t="e">
        <f>IF('01.06.2016'!#REF!="ПТБ",1,0)</f>
        <v>#REF!</v>
      </c>
      <c r="E385" t="e">
        <f>OR('01.06.2016'!#REF!="ПМСД",'01.06.2016'!#REF!="поліклініка")</f>
        <v>#REF!</v>
      </c>
      <c r="F385" t="e">
        <f>IF('01.06.2016'!#REF!="Психоневрол.",1,0)</f>
        <v>#REF!</v>
      </c>
      <c r="G385" t="e">
        <f>OR('01.06.2016'!#REF!="Інше",'01.06.2016'!#REF!="ЦРЛ",'01.06.2016'!#REF!="МЛ",'01.06.2016'!#REF!="Інфекційна")</f>
        <v>#REF!</v>
      </c>
      <c r="L385" t="e">
        <f t="shared" si="6"/>
        <v>#REF!</v>
      </c>
      <c r="N385" t="e">
        <f t="shared" si="6"/>
        <v>#REF!</v>
      </c>
    </row>
    <row r="386" spans="2:14" x14ac:dyDescent="0.25">
      <c r="B386" t="e">
        <f>IF('01.06.2016'!#REF!="НД",1,0)</f>
        <v>#REF!</v>
      </c>
      <c r="C386" t="e">
        <f>IF('01.06.2016'!#REF!="СНІДцентр",1,0)</f>
        <v>#REF!</v>
      </c>
      <c r="D386" t="e">
        <f>IF('01.06.2016'!#REF!="ПТБ",1,0)</f>
        <v>#REF!</v>
      </c>
      <c r="E386" t="e">
        <f>OR('01.06.2016'!#REF!="ПМСД",'01.06.2016'!#REF!="поліклініка")</f>
        <v>#REF!</v>
      </c>
      <c r="F386" t="e">
        <f>IF('01.06.2016'!#REF!="Психоневрол.",1,0)</f>
        <v>#REF!</v>
      </c>
      <c r="G386" t="e">
        <f>OR('01.06.2016'!#REF!="Інше",'01.06.2016'!#REF!="ЦРЛ",'01.06.2016'!#REF!="МЛ",'01.06.2016'!#REF!="Інфекційна")</f>
        <v>#REF!</v>
      </c>
      <c r="L386" t="e">
        <f t="shared" si="6"/>
        <v>#REF!</v>
      </c>
      <c r="N386" t="e">
        <f t="shared" si="6"/>
        <v>#REF!</v>
      </c>
    </row>
    <row r="387" spans="2:14" x14ac:dyDescent="0.25">
      <c r="B387" t="e">
        <f>IF('01.06.2016'!#REF!="НД",1,0)</f>
        <v>#REF!</v>
      </c>
      <c r="C387" t="e">
        <f>IF('01.06.2016'!#REF!="СНІДцентр",1,0)</f>
        <v>#REF!</v>
      </c>
      <c r="D387" t="e">
        <f>IF('01.06.2016'!#REF!="ПТБ",1,0)</f>
        <v>#REF!</v>
      </c>
      <c r="E387" t="e">
        <f>OR('01.06.2016'!#REF!="ПМСД",'01.06.2016'!#REF!="поліклініка")</f>
        <v>#REF!</v>
      </c>
      <c r="F387" t="e">
        <f>IF('01.06.2016'!#REF!="Психоневрол.",1,0)</f>
        <v>#REF!</v>
      </c>
      <c r="G387" t="e">
        <f>OR('01.06.2016'!#REF!="Інше",'01.06.2016'!#REF!="ЦРЛ",'01.06.2016'!#REF!="МЛ",'01.06.2016'!#REF!="Інфекційна")</f>
        <v>#REF!</v>
      </c>
      <c r="L387" t="e">
        <f t="shared" si="6"/>
        <v>#REF!</v>
      </c>
      <c r="N387" t="e">
        <f t="shared" si="6"/>
        <v>#REF!</v>
      </c>
    </row>
    <row r="388" spans="2:14" x14ac:dyDescent="0.25">
      <c r="B388" t="e">
        <f>IF('01.06.2016'!#REF!="НД",1,0)</f>
        <v>#REF!</v>
      </c>
      <c r="C388" t="e">
        <f>IF('01.06.2016'!#REF!="СНІДцентр",1,0)</f>
        <v>#REF!</v>
      </c>
      <c r="D388" t="e">
        <f>IF('01.06.2016'!#REF!="ПТБ",1,0)</f>
        <v>#REF!</v>
      </c>
      <c r="E388" t="e">
        <f>OR('01.06.2016'!#REF!="ПМСД",'01.06.2016'!#REF!="поліклініка")</f>
        <v>#REF!</v>
      </c>
      <c r="F388" t="e">
        <f>IF('01.06.2016'!#REF!="Психоневрол.",1,0)</f>
        <v>#REF!</v>
      </c>
      <c r="G388" t="e">
        <f>OR('01.06.2016'!#REF!="Інше",'01.06.2016'!#REF!="ЦРЛ",'01.06.2016'!#REF!="МЛ",'01.06.2016'!#REF!="Інфекційна")</f>
        <v>#REF!</v>
      </c>
      <c r="L388" t="e">
        <f t="shared" si="6"/>
        <v>#REF!</v>
      </c>
      <c r="N388" t="e">
        <f t="shared" si="6"/>
        <v>#REF!</v>
      </c>
    </row>
    <row r="389" spans="2:14" x14ac:dyDescent="0.25">
      <c r="B389" t="e">
        <f>IF('01.06.2016'!#REF!="НД",1,0)</f>
        <v>#REF!</v>
      </c>
      <c r="C389" t="e">
        <f>IF('01.06.2016'!#REF!="СНІДцентр",1,0)</f>
        <v>#REF!</v>
      </c>
      <c r="D389" t="e">
        <f>IF('01.06.2016'!#REF!="ПТБ",1,0)</f>
        <v>#REF!</v>
      </c>
      <c r="E389" t="e">
        <f>OR('01.06.2016'!#REF!="ПМСД",'01.06.2016'!#REF!="поліклініка")</f>
        <v>#REF!</v>
      </c>
      <c r="F389" t="e">
        <f>IF('01.06.2016'!#REF!="Психоневрол.",1,0)</f>
        <v>#REF!</v>
      </c>
      <c r="G389" t="e">
        <f>OR('01.06.2016'!#REF!="Інше",'01.06.2016'!#REF!="ЦРЛ",'01.06.2016'!#REF!="МЛ",'01.06.2016'!#REF!="Інфекційна")</f>
        <v>#REF!</v>
      </c>
      <c r="L389" t="e">
        <f t="shared" si="6"/>
        <v>#REF!</v>
      </c>
      <c r="N389" t="e">
        <f t="shared" si="6"/>
        <v>#REF!</v>
      </c>
    </row>
    <row r="390" spans="2:14" x14ac:dyDescent="0.25">
      <c r="B390" t="e">
        <f>IF('01.06.2016'!#REF!="НД",1,0)</f>
        <v>#REF!</v>
      </c>
      <c r="C390" t="e">
        <f>IF('01.06.2016'!#REF!="СНІДцентр",1,0)</f>
        <v>#REF!</v>
      </c>
      <c r="D390" t="e">
        <f>IF('01.06.2016'!#REF!="ПТБ",1,0)</f>
        <v>#REF!</v>
      </c>
      <c r="E390" t="e">
        <f>OR('01.06.2016'!#REF!="ПМСД",'01.06.2016'!#REF!="поліклініка")</f>
        <v>#REF!</v>
      </c>
      <c r="F390" t="e">
        <f>IF('01.06.2016'!#REF!="Психоневрол.",1,0)</f>
        <v>#REF!</v>
      </c>
      <c r="G390" t="e">
        <f>OR('01.06.2016'!#REF!="Інше",'01.06.2016'!#REF!="ЦРЛ",'01.06.2016'!#REF!="МЛ",'01.06.2016'!#REF!="Інфекційна")</f>
        <v>#REF!</v>
      </c>
      <c r="L390" t="e">
        <f t="shared" si="6"/>
        <v>#REF!</v>
      </c>
      <c r="N390" t="e">
        <f t="shared" si="6"/>
        <v>#REF!</v>
      </c>
    </row>
    <row r="391" spans="2:14" x14ac:dyDescent="0.25">
      <c r="B391" t="e">
        <f>IF('01.06.2016'!#REF!="НД",1,0)</f>
        <v>#REF!</v>
      </c>
      <c r="C391" t="e">
        <f>IF('01.06.2016'!#REF!="СНІДцентр",1,0)</f>
        <v>#REF!</v>
      </c>
      <c r="D391" t="e">
        <f>IF('01.06.2016'!#REF!="ПТБ",1,0)</f>
        <v>#REF!</v>
      </c>
      <c r="E391" t="e">
        <f>OR('01.06.2016'!#REF!="ПМСД",'01.06.2016'!#REF!="поліклініка")</f>
        <v>#REF!</v>
      </c>
      <c r="F391" t="e">
        <f>IF('01.06.2016'!#REF!="Психоневрол.",1,0)</f>
        <v>#REF!</v>
      </c>
      <c r="G391" t="e">
        <f>OR('01.06.2016'!#REF!="Інше",'01.06.2016'!#REF!="ЦРЛ",'01.06.2016'!#REF!="МЛ",'01.06.2016'!#REF!="Інфекційна")</f>
        <v>#REF!</v>
      </c>
      <c r="L391" t="e">
        <f t="shared" ref="L391:N454" si="7">N(E391)</f>
        <v>#REF!</v>
      </c>
      <c r="N391" t="e">
        <f t="shared" si="7"/>
        <v>#REF!</v>
      </c>
    </row>
    <row r="392" spans="2:14" x14ac:dyDescent="0.25">
      <c r="B392" t="e">
        <f>IF('01.06.2016'!#REF!="НД",1,0)</f>
        <v>#REF!</v>
      </c>
      <c r="C392" t="e">
        <f>IF('01.06.2016'!#REF!="СНІДцентр",1,0)</f>
        <v>#REF!</v>
      </c>
      <c r="D392" t="e">
        <f>IF('01.06.2016'!#REF!="ПТБ",1,0)</f>
        <v>#REF!</v>
      </c>
      <c r="E392" t="e">
        <f>OR('01.06.2016'!#REF!="ПМСД",'01.06.2016'!#REF!="поліклініка")</f>
        <v>#REF!</v>
      </c>
      <c r="F392" t="e">
        <f>IF('01.06.2016'!#REF!="Психоневрол.",1,0)</f>
        <v>#REF!</v>
      </c>
      <c r="G392" t="e">
        <f>OR('01.06.2016'!#REF!="Інше",'01.06.2016'!#REF!="ЦРЛ",'01.06.2016'!#REF!="МЛ",'01.06.2016'!#REF!="Інфекційна")</f>
        <v>#REF!</v>
      </c>
      <c r="L392" t="e">
        <f t="shared" si="7"/>
        <v>#REF!</v>
      </c>
      <c r="N392" t="e">
        <f t="shared" si="7"/>
        <v>#REF!</v>
      </c>
    </row>
    <row r="393" spans="2:14" x14ac:dyDescent="0.25">
      <c r="B393" t="e">
        <f>IF('01.06.2016'!#REF!="НД",1,0)</f>
        <v>#REF!</v>
      </c>
      <c r="C393" t="e">
        <f>IF('01.06.2016'!#REF!="СНІДцентр",1,0)</f>
        <v>#REF!</v>
      </c>
      <c r="D393" t="e">
        <f>IF('01.06.2016'!#REF!="ПТБ",1,0)</f>
        <v>#REF!</v>
      </c>
      <c r="E393" t="e">
        <f>OR('01.06.2016'!#REF!="ПМСД",'01.06.2016'!#REF!="поліклініка")</f>
        <v>#REF!</v>
      </c>
      <c r="F393" t="e">
        <f>IF('01.06.2016'!#REF!="Психоневрол.",1,0)</f>
        <v>#REF!</v>
      </c>
      <c r="G393" t="e">
        <f>OR('01.06.2016'!#REF!="Інше",'01.06.2016'!#REF!="ЦРЛ",'01.06.2016'!#REF!="МЛ",'01.06.2016'!#REF!="Інфекційна")</f>
        <v>#REF!</v>
      </c>
      <c r="L393" t="e">
        <f t="shared" si="7"/>
        <v>#REF!</v>
      </c>
      <c r="N393" t="e">
        <f t="shared" si="7"/>
        <v>#REF!</v>
      </c>
    </row>
    <row r="394" spans="2:14" x14ac:dyDescent="0.25">
      <c r="B394" t="e">
        <f>IF('01.06.2016'!#REF!="НД",1,0)</f>
        <v>#REF!</v>
      </c>
      <c r="C394" t="e">
        <f>IF('01.06.2016'!#REF!="СНІДцентр",1,0)</f>
        <v>#REF!</v>
      </c>
      <c r="D394" t="e">
        <f>IF('01.06.2016'!#REF!="ПТБ",1,0)</f>
        <v>#REF!</v>
      </c>
      <c r="E394" t="e">
        <f>OR('01.06.2016'!#REF!="ПМСД",'01.06.2016'!#REF!="поліклініка")</f>
        <v>#REF!</v>
      </c>
      <c r="F394" t="e">
        <f>IF('01.06.2016'!#REF!="Психоневрол.",1,0)</f>
        <v>#REF!</v>
      </c>
      <c r="G394" t="e">
        <f>OR('01.06.2016'!#REF!="Інше",'01.06.2016'!#REF!="ЦРЛ",'01.06.2016'!#REF!="МЛ",'01.06.2016'!#REF!="Інфекційна")</f>
        <v>#REF!</v>
      </c>
      <c r="L394" t="e">
        <f t="shared" si="7"/>
        <v>#REF!</v>
      </c>
      <c r="N394" t="e">
        <f t="shared" si="7"/>
        <v>#REF!</v>
      </c>
    </row>
    <row r="395" spans="2:14" x14ac:dyDescent="0.25">
      <c r="B395" t="e">
        <f>IF('01.06.2016'!#REF!="НД",1,0)</f>
        <v>#REF!</v>
      </c>
      <c r="C395" t="e">
        <f>IF('01.06.2016'!#REF!="СНІДцентр",1,0)</f>
        <v>#REF!</v>
      </c>
      <c r="D395" t="e">
        <f>IF('01.06.2016'!#REF!="ПТБ",1,0)</f>
        <v>#REF!</v>
      </c>
      <c r="E395" t="e">
        <f>OR('01.06.2016'!#REF!="ПМСД",'01.06.2016'!#REF!="поліклініка")</f>
        <v>#REF!</v>
      </c>
      <c r="F395" t="e">
        <f>IF('01.06.2016'!#REF!="Психоневрол.",1,0)</f>
        <v>#REF!</v>
      </c>
      <c r="G395" t="e">
        <f>OR('01.06.2016'!#REF!="Інше",'01.06.2016'!#REF!="ЦРЛ",'01.06.2016'!#REF!="МЛ",'01.06.2016'!#REF!="Інфекційна")</f>
        <v>#REF!</v>
      </c>
      <c r="L395" t="e">
        <f t="shared" si="7"/>
        <v>#REF!</v>
      </c>
      <c r="N395" t="e">
        <f t="shared" si="7"/>
        <v>#REF!</v>
      </c>
    </row>
    <row r="396" spans="2:14" x14ac:dyDescent="0.25">
      <c r="B396" t="e">
        <f>IF('01.06.2016'!#REF!="НД",1,0)</f>
        <v>#REF!</v>
      </c>
      <c r="C396" t="e">
        <f>IF('01.06.2016'!#REF!="СНІДцентр",1,0)</f>
        <v>#REF!</v>
      </c>
      <c r="D396" t="e">
        <f>IF('01.06.2016'!#REF!="ПТБ",1,0)</f>
        <v>#REF!</v>
      </c>
      <c r="E396" t="e">
        <f>OR('01.06.2016'!#REF!="ПМСД",'01.06.2016'!#REF!="поліклініка")</f>
        <v>#REF!</v>
      </c>
      <c r="F396" t="e">
        <f>IF('01.06.2016'!#REF!="Психоневрол.",1,0)</f>
        <v>#REF!</v>
      </c>
      <c r="G396" t="e">
        <f>OR('01.06.2016'!#REF!="Інше",'01.06.2016'!#REF!="ЦРЛ",'01.06.2016'!#REF!="МЛ",'01.06.2016'!#REF!="Інфекційна")</f>
        <v>#REF!</v>
      </c>
      <c r="L396" t="e">
        <f t="shared" si="7"/>
        <v>#REF!</v>
      </c>
      <c r="N396" t="e">
        <f t="shared" si="7"/>
        <v>#REF!</v>
      </c>
    </row>
    <row r="397" spans="2:14" x14ac:dyDescent="0.25">
      <c r="B397" t="e">
        <f>IF('01.06.2016'!#REF!="НД",1,0)</f>
        <v>#REF!</v>
      </c>
      <c r="C397" t="e">
        <f>IF('01.06.2016'!#REF!="СНІДцентр",1,0)</f>
        <v>#REF!</v>
      </c>
      <c r="D397" t="e">
        <f>IF('01.06.2016'!#REF!="ПТБ",1,0)</f>
        <v>#REF!</v>
      </c>
      <c r="E397" t="e">
        <f>OR('01.06.2016'!#REF!="ПМСД",'01.06.2016'!#REF!="поліклініка")</f>
        <v>#REF!</v>
      </c>
      <c r="F397" t="e">
        <f>IF('01.06.2016'!#REF!="Психоневрол.",1,0)</f>
        <v>#REF!</v>
      </c>
      <c r="G397" t="e">
        <f>OR('01.06.2016'!#REF!="Інше",'01.06.2016'!#REF!="ЦРЛ",'01.06.2016'!#REF!="МЛ",'01.06.2016'!#REF!="Інфекційна")</f>
        <v>#REF!</v>
      </c>
      <c r="L397" t="e">
        <f t="shared" si="7"/>
        <v>#REF!</v>
      </c>
      <c r="N397" t="e">
        <f t="shared" si="7"/>
        <v>#REF!</v>
      </c>
    </row>
    <row r="398" spans="2:14" x14ac:dyDescent="0.25">
      <c r="B398" t="e">
        <f>IF('01.06.2016'!#REF!="НД",1,0)</f>
        <v>#REF!</v>
      </c>
      <c r="C398" t="e">
        <f>IF('01.06.2016'!#REF!="СНІДцентр",1,0)</f>
        <v>#REF!</v>
      </c>
      <c r="D398" t="e">
        <f>IF('01.06.2016'!#REF!="ПТБ",1,0)</f>
        <v>#REF!</v>
      </c>
      <c r="E398" t="e">
        <f>OR('01.06.2016'!#REF!="ПМСД",'01.06.2016'!#REF!="поліклініка")</f>
        <v>#REF!</v>
      </c>
      <c r="F398" t="e">
        <f>IF('01.06.2016'!#REF!="Психоневрол.",1,0)</f>
        <v>#REF!</v>
      </c>
      <c r="G398" t="e">
        <f>OR('01.06.2016'!#REF!="Інше",'01.06.2016'!#REF!="ЦРЛ",'01.06.2016'!#REF!="МЛ",'01.06.2016'!#REF!="Інфекційна")</f>
        <v>#REF!</v>
      </c>
      <c r="L398" t="e">
        <f t="shared" si="7"/>
        <v>#REF!</v>
      </c>
      <c r="N398" t="e">
        <f t="shared" si="7"/>
        <v>#REF!</v>
      </c>
    </row>
    <row r="399" spans="2:14" x14ac:dyDescent="0.25">
      <c r="B399" t="e">
        <f>IF('01.06.2016'!#REF!="НД",1,0)</f>
        <v>#REF!</v>
      </c>
      <c r="C399" t="e">
        <f>IF('01.06.2016'!#REF!="СНІДцентр",1,0)</f>
        <v>#REF!</v>
      </c>
      <c r="D399" t="e">
        <f>IF('01.06.2016'!#REF!="ПТБ",1,0)</f>
        <v>#REF!</v>
      </c>
      <c r="E399" t="e">
        <f>OR('01.06.2016'!#REF!="ПМСД",'01.06.2016'!#REF!="поліклініка")</f>
        <v>#REF!</v>
      </c>
      <c r="F399" t="e">
        <f>IF('01.06.2016'!#REF!="Психоневрол.",1,0)</f>
        <v>#REF!</v>
      </c>
      <c r="G399" t="e">
        <f>OR('01.06.2016'!#REF!="Інше",'01.06.2016'!#REF!="ЦРЛ",'01.06.2016'!#REF!="МЛ",'01.06.2016'!#REF!="Інфекційна")</f>
        <v>#REF!</v>
      </c>
      <c r="L399" t="e">
        <f t="shared" si="7"/>
        <v>#REF!</v>
      </c>
      <c r="N399" t="e">
        <f t="shared" si="7"/>
        <v>#REF!</v>
      </c>
    </row>
    <row r="400" spans="2:14" x14ac:dyDescent="0.25">
      <c r="B400" t="e">
        <f>IF('01.06.2016'!#REF!="НД",1,0)</f>
        <v>#REF!</v>
      </c>
      <c r="C400" t="e">
        <f>IF('01.06.2016'!#REF!="СНІДцентр",1,0)</f>
        <v>#REF!</v>
      </c>
      <c r="D400" t="e">
        <f>IF('01.06.2016'!#REF!="ПТБ",1,0)</f>
        <v>#REF!</v>
      </c>
      <c r="E400" t="e">
        <f>OR('01.06.2016'!#REF!="ПМСД",'01.06.2016'!#REF!="поліклініка")</f>
        <v>#REF!</v>
      </c>
      <c r="F400" t="e">
        <f>IF('01.06.2016'!#REF!="Психоневрол.",1,0)</f>
        <v>#REF!</v>
      </c>
      <c r="G400" t="e">
        <f>OR('01.06.2016'!#REF!="Інше",'01.06.2016'!#REF!="ЦРЛ",'01.06.2016'!#REF!="МЛ",'01.06.2016'!#REF!="Інфекційна")</f>
        <v>#REF!</v>
      </c>
      <c r="L400" t="e">
        <f t="shared" si="7"/>
        <v>#REF!</v>
      </c>
      <c r="N400" t="e">
        <f t="shared" si="7"/>
        <v>#REF!</v>
      </c>
    </row>
    <row r="401" spans="2:14" x14ac:dyDescent="0.25">
      <c r="B401" t="e">
        <f>IF('01.06.2016'!#REF!="НД",1,0)</f>
        <v>#REF!</v>
      </c>
      <c r="C401" t="e">
        <f>IF('01.06.2016'!#REF!="СНІДцентр",1,0)</f>
        <v>#REF!</v>
      </c>
      <c r="D401" t="e">
        <f>IF('01.06.2016'!#REF!="ПТБ",1,0)</f>
        <v>#REF!</v>
      </c>
      <c r="E401" t="e">
        <f>OR('01.06.2016'!#REF!="ПМСД",'01.06.2016'!#REF!="поліклініка")</f>
        <v>#REF!</v>
      </c>
      <c r="F401" t="e">
        <f>IF('01.06.2016'!#REF!="Психоневрол.",1,0)</f>
        <v>#REF!</v>
      </c>
      <c r="G401" t="e">
        <f>OR('01.06.2016'!#REF!="Інше",'01.06.2016'!#REF!="ЦРЛ",'01.06.2016'!#REF!="МЛ",'01.06.2016'!#REF!="Інфекційна")</f>
        <v>#REF!</v>
      </c>
      <c r="L401" t="e">
        <f t="shared" si="7"/>
        <v>#REF!</v>
      </c>
      <c r="N401" t="e">
        <f t="shared" si="7"/>
        <v>#REF!</v>
      </c>
    </row>
    <row r="402" spans="2:14" x14ac:dyDescent="0.25">
      <c r="B402" t="e">
        <f>IF('01.06.2016'!#REF!="НД",1,0)</f>
        <v>#REF!</v>
      </c>
      <c r="C402" t="e">
        <f>IF('01.06.2016'!#REF!="СНІДцентр",1,0)</f>
        <v>#REF!</v>
      </c>
      <c r="D402" t="e">
        <f>IF('01.06.2016'!#REF!="ПТБ",1,0)</f>
        <v>#REF!</v>
      </c>
      <c r="E402" t="e">
        <f>OR('01.06.2016'!#REF!="ПМСД",'01.06.2016'!#REF!="поліклініка")</f>
        <v>#REF!</v>
      </c>
      <c r="F402" t="e">
        <f>IF('01.06.2016'!#REF!="Психоневрол.",1,0)</f>
        <v>#REF!</v>
      </c>
      <c r="G402" t="e">
        <f>OR('01.06.2016'!#REF!="Інше",'01.06.2016'!#REF!="ЦРЛ",'01.06.2016'!#REF!="МЛ",'01.06.2016'!#REF!="Інфекційна")</f>
        <v>#REF!</v>
      </c>
      <c r="L402" t="e">
        <f t="shared" si="7"/>
        <v>#REF!</v>
      </c>
      <c r="N402" t="e">
        <f t="shared" si="7"/>
        <v>#REF!</v>
      </c>
    </row>
    <row r="403" spans="2:14" x14ac:dyDescent="0.25">
      <c r="B403" t="e">
        <f>IF('01.06.2016'!#REF!="НД",1,0)</f>
        <v>#REF!</v>
      </c>
      <c r="C403" t="e">
        <f>IF('01.06.2016'!#REF!="СНІДцентр",1,0)</f>
        <v>#REF!</v>
      </c>
      <c r="D403" t="e">
        <f>IF('01.06.2016'!#REF!="ПТБ",1,0)</f>
        <v>#REF!</v>
      </c>
      <c r="E403" t="e">
        <f>OR('01.06.2016'!#REF!="ПМСД",'01.06.2016'!#REF!="поліклініка")</f>
        <v>#REF!</v>
      </c>
      <c r="F403" t="e">
        <f>IF('01.06.2016'!#REF!="Психоневрол.",1,0)</f>
        <v>#REF!</v>
      </c>
      <c r="G403" t="e">
        <f>OR('01.06.2016'!#REF!="Інше",'01.06.2016'!#REF!="ЦРЛ",'01.06.2016'!#REF!="МЛ",'01.06.2016'!#REF!="Інфекційна")</f>
        <v>#REF!</v>
      </c>
      <c r="L403" t="e">
        <f t="shared" si="7"/>
        <v>#REF!</v>
      </c>
      <c r="N403" t="e">
        <f t="shared" si="7"/>
        <v>#REF!</v>
      </c>
    </row>
    <row r="404" spans="2:14" x14ac:dyDescent="0.25">
      <c r="B404" t="e">
        <f>IF('01.06.2016'!#REF!="НД",1,0)</f>
        <v>#REF!</v>
      </c>
      <c r="C404" t="e">
        <f>IF('01.06.2016'!#REF!="СНІДцентр",1,0)</f>
        <v>#REF!</v>
      </c>
      <c r="D404" t="e">
        <f>IF('01.06.2016'!#REF!="ПТБ",1,0)</f>
        <v>#REF!</v>
      </c>
      <c r="E404" t="e">
        <f>OR('01.06.2016'!#REF!="ПМСД",'01.06.2016'!#REF!="поліклініка")</f>
        <v>#REF!</v>
      </c>
      <c r="F404" t="e">
        <f>IF('01.06.2016'!#REF!="Психоневрол.",1,0)</f>
        <v>#REF!</v>
      </c>
      <c r="G404" t="e">
        <f>OR('01.06.2016'!#REF!="Інше",'01.06.2016'!#REF!="ЦРЛ",'01.06.2016'!#REF!="МЛ",'01.06.2016'!#REF!="Інфекційна")</f>
        <v>#REF!</v>
      </c>
      <c r="L404" t="e">
        <f t="shared" si="7"/>
        <v>#REF!</v>
      </c>
      <c r="N404" t="e">
        <f t="shared" si="7"/>
        <v>#REF!</v>
      </c>
    </row>
    <row r="405" spans="2:14" x14ac:dyDescent="0.25">
      <c r="B405" t="e">
        <f>IF('01.06.2016'!#REF!="НД",1,0)</f>
        <v>#REF!</v>
      </c>
      <c r="C405" t="e">
        <f>IF('01.06.2016'!#REF!="СНІДцентр",1,0)</f>
        <v>#REF!</v>
      </c>
      <c r="D405" t="e">
        <f>IF('01.06.2016'!#REF!="ПТБ",1,0)</f>
        <v>#REF!</v>
      </c>
      <c r="E405" t="e">
        <f>OR('01.06.2016'!#REF!="ПМСД",'01.06.2016'!#REF!="поліклініка")</f>
        <v>#REF!</v>
      </c>
      <c r="F405" t="e">
        <f>IF('01.06.2016'!#REF!="Психоневрол.",1,0)</f>
        <v>#REF!</v>
      </c>
      <c r="G405" t="e">
        <f>OR('01.06.2016'!#REF!="Інше",'01.06.2016'!#REF!="ЦРЛ",'01.06.2016'!#REF!="МЛ",'01.06.2016'!#REF!="Інфекційна")</f>
        <v>#REF!</v>
      </c>
      <c r="L405" t="e">
        <f t="shared" si="7"/>
        <v>#REF!</v>
      </c>
      <c r="N405" t="e">
        <f t="shared" si="7"/>
        <v>#REF!</v>
      </c>
    </row>
    <row r="406" spans="2:14" x14ac:dyDescent="0.25">
      <c r="B406" t="e">
        <f>IF('01.06.2016'!#REF!="НД",1,0)</f>
        <v>#REF!</v>
      </c>
      <c r="C406" t="e">
        <f>IF('01.06.2016'!#REF!="СНІДцентр",1,0)</f>
        <v>#REF!</v>
      </c>
      <c r="D406" t="e">
        <f>IF('01.06.2016'!#REF!="ПТБ",1,0)</f>
        <v>#REF!</v>
      </c>
      <c r="E406" t="e">
        <f>OR('01.06.2016'!#REF!="ПМСД",'01.06.2016'!#REF!="поліклініка")</f>
        <v>#REF!</v>
      </c>
      <c r="F406" t="e">
        <f>IF('01.06.2016'!#REF!="Психоневрол.",1,0)</f>
        <v>#REF!</v>
      </c>
      <c r="G406" t="e">
        <f>OR('01.06.2016'!#REF!="Інше",'01.06.2016'!#REF!="ЦРЛ",'01.06.2016'!#REF!="МЛ",'01.06.2016'!#REF!="Інфекційна")</f>
        <v>#REF!</v>
      </c>
      <c r="L406" t="e">
        <f t="shared" si="7"/>
        <v>#REF!</v>
      </c>
      <c r="N406" t="e">
        <f t="shared" si="7"/>
        <v>#REF!</v>
      </c>
    </row>
    <row r="407" spans="2:14" x14ac:dyDescent="0.25">
      <c r="B407" t="e">
        <f>IF('01.06.2016'!#REF!="НД",1,0)</f>
        <v>#REF!</v>
      </c>
      <c r="C407" t="e">
        <f>IF('01.06.2016'!#REF!="СНІДцентр",1,0)</f>
        <v>#REF!</v>
      </c>
      <c r="D407" t="e">
        <f>IF('01.06.2016'!#REF!="ПТБ",1,0)</f>
        <v>#REF!</v>
      </c>
      <c r="E407" t="e">
        <f>OR('01.06.2016'!#REF!="ПМСД",'01.06.2016'!#REF!="поліклініка")</f>
        <v>#REF!</v>
      </c>
      <c r="F407" t="e">
        <f>IF('01.06.2016'!#REF!="Психоневрол.",1,0)</f>
        <v>#REF!</v>
      </c>
      <c r="G407" t="e">
        <f>OR('01.06.2016'!#REF!="Інше",'01.06.2016'!#REF!="ЦРЛ",'01.06.2016'!#REF!="МЛ",'01.06.2016'!#REF!="Інфекційна")</f>
        <v>#REF!</v>
      </c>
      <c r="L407" t="e">
        <f t="shared" si="7"/>
        <v>#REF!</v>
      </c>
      <c r="N407" t="e">
        <f t="shared" si="7"/>
        <v>#REF!</v>
      </c>
    </row>
    <row r="408" spans="2:14" x14ac:dyDescent="0.25">
      <c r="B408" t="e">
        <f>IF('01.06.2016'!#REF!="НД",1,0)</f>
        <v>#REF!</v>
      </c>
      <c r="C408" t="e">
        <f>IF('01.06.2016'!#REF!="СНІДцентр",1,0)</f>
        <v>#REF!</v>
      </c>
      <c r="D408" t="e">
        <f>IF('01.06.2016'!#REF!="ПТБ",1,0)</f>
        <v>#REF!</v>
      </c>
      <c r="E408" t="e">
        <f>OR('01.06.2016'!#REF!="ПМСД",'01.06.2016'!#REF!="поліклініка")</f>
        <v>#REF!</v>
      </c>
      <c r="F408" t="e">
        <f>IF('01.06.2016'!#REF!="Психоневрол.",1,0)</f>
        <v>#REF!</v>
      </c>
      <c r="G408" t="e">
        <f>OR('01.06.2016'!#REF!="Інше",'01.06.2016'!#REF!="ЦРЛ",'01.06.2016'!#REF!="МЛ",'01.06.2016'!#REF!="Інфекційна")</f>
        <v>#REF!</v>
      </c>
      <c r="L408" t="e">
        <f t="shared" si="7"/>
        <v>#REF!</v>
      </c>
      <c r="N408" t="e">
        <f t="shared" si="7"/>
        <v>#REF!</v>
      </c>
    </row>
    <row r="409" spans="2:14" x14ac:dyDescent="0.25">
      <c r="B409" t="e">
        <f>IF('01.06.2016'!#REF!="НД",1,0)</f>
        <v>#REF!</v>
      </c>
      <c r="C409" t="e">
        <f>IF('01.06.2016'!#REF!="СНІДцентр",1,0)</f>
        <v>#REF!</v>
      </c>
      <c r="D409" t="e">
        <f>IF('01.06.2016'!#REF!="ПТБ",1,0)</f>
        <v>#REF!</v>
      </c>
      <c r="E409" t="e">
        <f>OR('01.06.2016'!#REF!="ПМСД",'01.06.2016'!#REF!="поліклініка")</f>
        <v>#REF!</v>
      </c>
      <c r="F409" t="e">
        <f>IF('01.06.2016'!#REF!="Психоневрол.",1,0)</f>
        <v>#REF!</v>
      </c>
      <c r="G409" t="e">
        <f>OR('01.06.2016'!#REF!="Інше",'01.06.2016'!#REF!="ЦРЛ",'01.06.2016'!#REF!="МЛ",'01.06.2016'!#REF!="Інфекційна")</f>
        <v>#REF!</v>
      </c>
      <c r="L409" t="e">
        <f t="shared" si="7"/>
        <v>#REF!</v>
      </c>
      <c r="N409" t="e">
        <f t="shared" si="7"/>
        <v>#REF!</v>
      </c>
    </row>
    <row r="410" spans="2:14" x14ac:dyDescent="0.25">
      <c r="B410" t="e">
        <f>IF('01.06.2016'!#REF!="НД",1,0)</f>
        <v>#REF!</v>
      </c>
      <c r="C410" t="e">
        <f>IF('01.06.2016'!#REF!="СНІДцентр",1,0)</f>
        <v>#REF!</v>
      </c>
      <c r="D410" t="e">
        <f>IF('01.06.2016'!#REF!="ПТБ",1,0)</f>
        <v>#REF!</v>
      </c>
      <c r="E410" t="e">
        <f>OR('01.06.2016'!#REF!="ПМСД",'01.06.2016'!#REF!="поліклініка")</f>
        <v>#REF!</v>
      </c>
      <c r="F410" t="e">
        <f>IF('01.06.2016'!#REF!="Психоневрол.",1,0)</f>
        <v>#REF!</v>
      </c>
      <c r="G410" t="e">
        <f>OR('01.06.2016'!#REF!="Інше",'01.06.2016'!#REF!="ЦРЛ",'01.06.2016'!#REF!="МЛ",'01.06.2016'!#REF!="Інфекційна")</f>
        <v>#REF!</v>
      </c>
      <c r="L410" t="e">
        <f t="shared" si="7"/>
        <v>#REF!</v>
      </c>
      <c r="N410" t="e">
        <f t="shared" si="7"/>
        <v>#REF!</v>
      </c>
    </row>
    <row r="411" spans="2:14" x14ac:dyDescent="0.25">
      <c r="B411" t="e">
        <f>IF('01.06.2016'!#REF!="НД",1,0)</f>
        <v>#REF!</v>
      </c>
      <c r="C411" t="e">
        <f>IF('01.06.2016'!#REF!="СНІДцентр",1,0)</f>
        <v>#REF!</v>
      </c>
      <c r="D411" t="e">
        <f>IF('01.06.2016'!#REF!="ПТБ",1,0)</f>
        <v>#REF!</v>
      </c>
      <c r="E411" t="e">
        <f>OR('01.06.2016'!#REF!="ПМСД",'01.06.2016'!#REF!="поліклініка")</f>
        <v>#REF!</v>
      </c>
      <c r="F411" t="e">
        <f>IF('01.06.2016'!#REF!="Психоневрол.",1,0)</f>
        <v>#REF!</v>
      </c>
      <c r="G411" t="e">
        <f>OR('01.06.2016'!#REF!="Інше",'01.06.2016'!#REF!="ЦРЛ",'01.06.2016'!#REF!="МЛ",'01.06.2016'!#REF!="Інфекційна")</f>
        <v>#REF!</v>
      </c>
      <c r="L411" t="e">
        <f t="shared" si="7"/>
        <v>#REF!</v>
      </c>
      <c r="N411" t="e">
        <f t="shared" si="7"/>
        <v>#REF!</v>
      </c>
    </row>
    <row r="412" spans="2:14" x14ac:dyDescent="0.25">
      <c r="B412" t="e">
        <f>IF('01.06.2016'!#REF!="НД",1,0)</f>
        <v>#REF!</v>
      </c>
      <c r="C412" t="e">
        <f>IF('01.06.2016'!#REF!="СНІДцентр",1,0)</f>
        <v>#REF!</v>
      </c>
      <c r="D412" t="e">
        <f>IF('01.06.2016'!#REF!="ПТБ",1,0)</f>
        <v>#REF!</v>
      </c>
      <c r="E412" t="e">
        <f>OR('01.06.2016'!#REF!="ПМСД",'01.06.2016'!#REF!="поліклініка")</f>
        <v>#REF!</v>
      </c>
      <c r="F412" t="e">
        <f>IF('01.06.2016'!#REF!="Психоневрол.",1,0)</f>
        <v>#REF!</v>
      </c>
      <c r="G412" t="e">
        <f>OR('01.06.2016'!#REF!="Інше",'01.06.2016'!#REF!="ЦРЛ",'01.06.2016'!#REF!="МЛ",'01.06.2016'!#REF!="Інфекційна")</f>
        <v>#REF!</v>
      </c>
      <c r="L412" t="e">
        <f t="shared" si="7"/>
        <v>#REF!</v>
      </c>
      <c r="N412" t="e">
        <f t="shared" si="7"/>
        <v>#REF!</v>
      </c>
    </row>
    <row r="413" spans="2:14" x14ac:dyDescent="0.25">
      <c r="B413" t="e">
        <f>IF('01.06.2016'!#REF!="НД",1,0)</f>
        <v>#REF!</v>
      </c>
      <c r="C413" t="e">
        <f>IF('01.06.2016'!#REF!="СНІДцентр",1,0)</f>
        <v>#REF!</v>
      </c>
      <c r="D413" t="e">
        <f>IF('01.06.2016'!#REF!="ПТБ",1,0)</f>
        <v>#REF!</v>
      </c>
      <c r="E413" t="e">
        <f>OR('01.06.2016'!#REF!="ПМСД",'01.06.2016'!#REF!="поліклініка")</f>
        <v>#REF!</v>
      </c>
      <c r="F413" t="e">
        <f>IF('01.06.2016'!#REF!="Психоневрол.",1,0)</f>
        <v>#REF!</v>
      </c>
      <c r="G413" t="e">
        <f>OR('01.06.2016'!#REF!="Інше",'01.06.2016'!#REF!="ЦРЛ",'01.06.2016'!#REF!="МЛ",'01.06.2016'!#REF!="Інфекційна")</f>
        <v>#REF!</v>
      </c>
      <c r="L413" t="e">
        <f t="shared" si="7"/>
        <v>#REF!</v>
      </c>
      <c r="N413" t="e">
        <f t="shared" si="7"/>
        <v>#REF!</v>
      </c>
    </row>
    <row r="414" spans="2:14" x14ac:dyDescent="0.25">
      <c r="B414" t="e">
        <f>IF('01.06.2016'!#REF!="НД",1,0)</f>
        <v>#REF!</v>
      </c>
      <c r="C414" t="e">
        <f>IF('01.06.2016'!#REF!="СНІДцентр",1,0)</f>
        <v>#REF!</v>
      </c>
      <c r="D414" t="e">
        <f>IF('01.06.2016'!#REF!="ПТБ",1,0)</f>
        <v>#REF!</v>
      </c>
      <c r="E414" t="e">
        <f>OR('01.06.2016'!#REF!="ПМСД",'01.06.2016'!#REF!="поліклініка")</f>
        <v>#REF!</v>
      </c>
      <c r="F414" t="e">
        <f>IF('01.06.2016'!#REF!="Психоневрол.",1,0)</f>
        <v>#REF!</v>
      </c>
      <c r="G414" t="e">
        <f>OR('01.06.2016'!#REF!="Інше",'01.06.2016'!#REF!="ЦРЛ",'01.06.2016'!#REF!="МЛ",'01.06.2016'!#REF!="Інфекційна")</f>
        <v>#REF!</v>
      </c>
      <c r="L414" t="e">
        <f t="shared" si="7"/>
        <v>#REF!</v>
      </c>
      <c r="N414" t="e">
        <f t="shared" si="7"/>
        <v>#REF!</v>
      </c>
    </row>
    <row r="415" spans="2:14" x14ac:dyDescent="0.25">
      <c r="B415" t="e">
        <f>IF('01.06.2016'!#REF!="НД",1,0)</f>
        <v>#REF!</v>
      </c>
      <c r="C415" t="e">
        <f>IF('01.06.2016'!#REF!="СНІДцентр",1,0)</f>
        <v>#REF!</v>
      </c>
      <c r="D415" t="e">
        <f>IF('01.06.2016'!#REF!="ПТБ",1,0)</f>
        <v>#REF!</v>
      </c>
      <c r="E415" t="e">
        <f>OR('01.06.2016'!#REF!="ПМСД",'01.06.2016'!#REF!="поліклініка")</f>
        <v>#REF!</v>
      </c>
      <c r="F415" t="e">
        <f>IF('01.06.2016'!#REF!="Психоневрол.",1,0)</f>
        <v>#REF!</v>
      </c>
      <c r="G415" t="e">
        <f>OR('01.06.2016'!#REF!="Інше",'01.06.2016'!#REF!="ЦРЛ",'01.06.2016'!#REF!="МЛ",'01.06.2016'!#REF!="Інфекційна")</f>
        <v>#REF!</v>
      </c>
      <c r="L415" t="e">
        <f t="shared" si="7"/>
        <v>#REF!</v>
      </c>
      <c r="N415" t="e">
        <f t="shared" si="7"/>
        <v>#REF!</v>
      </c>
    </row>
    <row r="416" spans="2:14" x14ac:dyDescent="0.25">
      <c r="B416" t="e">
        <f>IF('01.06.2016'!#REF!="НД",1,0)</f>
        <v>#REF!</v>
      </c>
      <c r="C416" t="e">
        <f>IF('01.06.2016'!#REF!="СНІДцентр",1,0)</f>
        <v>#REF!</v>
      </c>
      <c r="D416" t="e">
        <f>IF('01.06.2016'!#REF!="ПТБ",1,0)</f>
        <v>#REF!</v>
      </c>
      <c r="E416" t="e">
        <f>OR('01.06.2016'!#REF!="ПМСД",'01.06.2016'!#REF!="поліклініка")</f>
        <v>#REF!</v>
      </c>
      <c r="F416" t="e">
        <f>IF('01.06.2016'!#REF!="Психоневрол.",1,0)</f>
        <v>#REF!</v>
      </c>
      <c r="G416" t="e">
        <f>OR('01.06.2016'!#REF!="Інше",'01.06.2016'!#REF!="ЦРЛ",'01.06.2016'!#REF!="МЛ",'01.06.2016'!#REF!="Інфекційна")</f>
        <v>#REF!</v>
      </c>
      <c r="L416" t="e">
        <f t="shared" si="7"/>
        <v>#REF!</v>
      </c>
      <c r="N416" t="e">
        <f t="shared" si="7"/>
        <v>#REF!</v>
      </c>
    </row>
    <row r="417" spans="2:14" x14ac:dyDescent="0.25">
      <c r="B417" t="e">
        <f>IF('01.06.2016'!#REF!="НД",1,0)</f>
        <v>#REF!</v>
      </c>
      <c r="C417" t="e">
        <f>IF('01.06.2016'!#REF!="СНІДцентр",1,0)</f>
        <v>#REF!</v>
      </c>
      <c r="D417" t="e">
        <f>IF('01.06.2016'!#REF!="ПТБ",1,0)</f>
        <v>#REF!</v>
      </c>
      <c r="E417" t="e">
        <f>OR('01.06.2016'!#REF!="ПМСД",'01.06.2016'!#REF!="поліклініка")</f>
        <v>#REF!</v>
      </c>
      <c r="F417" t="e">
        <f>IF('01.06.2016'!#REF!="Психоневрол.",1,0)</f>
        <v>#REF!</v>
      </c>
      <c r="G417" t="e">
        <f>OR('01.06.2016'!#REF!="Інше",'01.06.2016'!#REF!="ЦРЛ",'01.06.2016'!#REF!="МЛ",'01.06.2016'!#REF!="Інфекційна")</f>
        <v>#REF!</v>
      </c>
      <c r="L417" t="e">
        <f t="shared" si="7"/>
        <v>#REF!</v>
      </c>
      <c r="N417" t="e">
        <f t="shared" si="7"/>
        <v>#REF!</v>
      </c>
    </row>
    <row r="418" spans="2:14" x14ac:dyDescent="0.25">
      <c r="B418" t="e">
        <f>IF('01.06.2016'!#REF!="НД",1,0)</f>
        <v>#REF!</v>
      </c>
      <c r="C418" t="e">
        <f>IF('01.06.2016'!#REF!="СНІДцентр",1,0)</f>
        <v>#REF!</v>
      </c>
      <c r="D418" t="e">
        <f>IF('01.06.2016'!#REF!="ПТБ",1,0)</f>
        <v>#REF!</v>
      </c>
      <c r="E418" t="e">
        <f>OR('01.06.2016'!#REF!="ПМСД",'01.06.2016'!#REF!="поліклініка")</f>
        <v>#REF!</v>
      </c>
      <c r="F418" t="e">
        <f>IF('01.06.2016'!#REF!="Психоневрол.",1,0)</f>
        <v>#REF!</v>
      </c>
      <c r="G418" t="e">
        <f>OR('01.06.2016'!#REF!="Інше",'01.06.2016'!#REF!="ЦРЛ",'01.06.2016'!#REF!="МЛ",'01.06.2016'!#REF!="Інфекційна")</f>
        <v>#REF!</v>
      </c>
      <c r="L418" t="e">
        <f t="shared" si="7"/>
        <v>#REF!</v>
      </c>
      <c r="N418" t="e">
        <f t="shared" si="7"/>
        <v>#REF!</v>
      </c>
    </row>
    <row r="419" spans="2:14" x14ac:dyDescent="0.25">
      <c r="B419" t="e">
        <f>IF('01.06.2016'!#REF!="НД",1,0)</f>
        <v>#REF!</v>
      </c>
      <c r="C419" t="e">
        <f>IF('01.06.2016'!#REF!="СНІДцентр",1,0)</f>
        <v>#REF!</v>
      </c>
      <c r="D419" t="e">
        <f>IF('01.06.2016'!#REF!="ПТБ",1,0)</f>
        <v>#REF!</v>
      </c>
      <c r="E419" t="e">
        <f>OR('01.06.2016'!#REF!="ПМСД",'01.06.2016'!#REF!="поліклініка")</f>
        <v>#REF!</v>
      </c>
      <c r="F419" t="e">
        <f>IF('01.06.2016'!#REF!="Психоневрол.",1,0)</f>
        <v>#REF!</v>
      </c>
      <c r="G419" t="e">
        <f>OR('01.06.2016'!#REF!="Інше",'01.06.2016'!#REF!="ЦРЛ",'01.06.2016'!#REF!="МЛ",'01.06.2016'!#REF!="Інфекційна")</f>
        <v>#REF!</v>
      </c>
      <c r="L419" t="e">
        <f t="shared" si="7"/>
        <v>#REF!</v>
      </c>
      <c r="N419" t="e">
        <f t="shared" si="7"/>
        <v>#REF!</v>
      </c>
    </row>
    <row r="420" spans="2:14" x14ac:dyDescent="0.25">
      <c r="B420" t="e">
        <f>IF('01.06.2016'!#REF!="НД",1,0)</f>
        <v>#REF!</v>
      </c>
      <c r="C420" t="e">
        <f>IF('01.06.2016'!#REF!="СНІДцентр",1,0)</f>
        <v>#REF!</v>
      </c>
      <c r="D420" t="e">
        <f>IF('01.06.2016'!#REF!="ПТБ",1,0)</f>
        <v>#REF!</v>
      </c>
      <c r="E420" t="e">
        <f>OR('01.06.2016'!#REF!="ПМСД",'01.06.2016'!#REF!="поліклініка")</f>
        <v>#REF!</v>
      </c>
      <c r="F420" t="e">
        <f>IF('01.06.2016'!#REF!="Психоневрол.",1,0)</f>
        <v>#REF!</v>
      </c>
      <c r="G420" t="e">
        <f>OR('01.06.2016'!#REF!="Інше",'01.06.2016'!#REF!="ЦРЛ",'01.06.2016'!#REF!="МЛ",'01.06.2016'!#REF!="Інфекційна")</f>
        <v>#REF!</v>
      </c>
      <c r="L420" t="e">
        <f t="shared" si="7"/>
        <v>#REF!</v>
      </c>
      <c r="N420" t="e">
        <f t="shared" si="7"/>
        <v>#REF!</v>
      </c>
    </row>
    <row r="421" spans="2:14" x14ac:dyDescent="0.25">
      <c r="B421" t="e">
        <f>IF('01.06.2016'!#REF!="НД",1,0)</f>
        <v>#REF!</v>
      </c>
      <c r="C421" t="e">
        <f>IF('01.06.2016'!#REF!="СНІДцентр",1,0)</f>
        <v>#REF!</v>
      </c>
      <c r="D421" t="e">
        <f>IF('01.06.2016'!#REF!="ПТБ",1,0)</f>
        <v>#REF!</v>
      </c>
      <c r="E421" t="e">
        <f>OR('01.06.2016'!#REF!="ПМСД",'01.06.2016'!#REF!="поліклініка")</f>
        <v>#REF!</v>
      </c>
      <c r="F421" t="e">
        <f>IF('01.06.2016'!#REF!="Психоневрол.",1,0)</f>
        <v>#REF!</v>
      </c>
      <c r="G421" t="e">
        <f>OR('01.06.2016'!#REF!="Інше",'01.06.2016'!#REF!="ЦРЛ",'01.06.2016'!#REF!="МЛ",'01.06.2016'!#REF!="Інфекційна")</f>
        <v>#REF!</v>
      </c>
      <c r="L421" t="e">
        <f t="shared" si="7"/>
        <v>#REF!</v>
      </c>
      <c r="N421" t="e">
        <f t="shared" si="7"/>
        <v>#REF!</v>
      </c>
    </row>
    <row r="422" spans="2:14" x14ac:dyDescent="0.25">
      <c r="B422" t="e">
        <f>IF('01.06.2016'!#REF!="НД",1,0)</f>
        <v>#REF!</v>
      </c>
      <c r="C422" t="e">
        <f>IF('01.06.2016'!#REF!="СНІДцентр",1,0)</f>
        <v>#REF!</v>
      </c>
      <c r="D422" t="e">
        <f>IF('01.06.2016'!#REF!="ПТБ",1,0)</f>
        <v>#REF!</v>
      </c>
      <c r="E422" t="e">
        <f>OR('01.06.2016'!#REF!="ПМСД",'01.06.2016'!#REF!="поліклініка")</f>
        <v>#REF!</v>
      </c>
      <c r="F422" t="e">
        <f>IF('01.06.2016'!#REF!="Психоневрол.",1,0)</f>
        <v>#REF!</v>
      </c>
      <c r="G422" t="e">
        <f>OR('01.06.2016'!#REF!="Інше",'01.06.2016'!#REF!="ЦРЛ",'01.06.2016'!#REF!="МЛ",'01.06.2016'!#REF!="Інфекційна")</f>
        <v>#REF!</v>
      </c>
      <c r="L422" t="e">
        <f t="shared" si="7"/>
        <v>#REF!</v>
      </c>
      <c r="N422" t="e">
        <f t="shared" si="7"/>
        <v>#REF!</v>
      </c>
    </row>
    <row r="423" spans="2:14" x14ac:dyDescent="0.25">
      <c r="B423" t="e">
        <f>IF('01.06.2016'!#REF!="НД",1,0)</f>
        <v>#REF!</v>
      </c>
      <c r="C423" t="e">
        <f>IF('01.06.2016'!#REF!="СНІДцентр",1,0)</f>
        <v>#REF!</v>
      </c>
      <c r="D423" t="e">
        <f>IF('01.06.2016'!#REF!="ПТБ",1,0)</f>
        <v>#REF!</v>
      </c>
      <c r="E423" t="e">
        <f>OR('01.06.2016'!#REF!="ПМСД",'01.06.2016'!#REF!="поліклініка")</f>
        <v>#REF!</v>
      </c>
      <c r="F423" t="e">
        <f>IF('01.06.2016'!#REF!="Психоневрол.",1,0)</f>
        <v>#REF!</v>
      </c>
      <c r="G423" t="e">
        <f>OR('01.06.2016'!#REF!="Інше",'01.06.2016'!#REF!="ЦРЛ",'01.06.2016'!#REF!="МЛ",'01.06.2016'!#REF!="Інфекційна")</f>
        <v>#REF!</v>
      </c>
      <c r="L423" t="e">
        <f t="shared" si="7"/>
        <v>#REF!</v>
      </c>
      <c r="N423" t="e">
        <f t="shared" si="7"/>
        <v>#REF!</v>
      </c>
    </row>
    <row r="424" spans="2:14" x14ac:dyDescent="0.25">
      <c r="B424" t="e">
        <f>IF('01.06.2016'!#REF!="НД",1,0)</f>
        <v>#REF!</v>
      </c>
      <c r="C424" t="e">
        <f>IF('01.06.2016'!#REF!="СНІДцентр",1,0)</f>
        <v>#REF!</v>
      </c>
      <c r="D424" t="e">
        <f>IF('01.06.2016'!#REF!="ПТБ",1,0)</f>
        <v>#REF!</v>
      </c>
      <c r="E424" t="e">
        <f>OR('01.06.2016'!#REF!="ПМСД",'01.06.2016'!#REF!="поліклініка")</f>
        <v>#REF!</v>
      </c>
      <c r="F424" t="e">
        <f>IF('01.06.2016'!#REF!="Психоневрол.",1,0)</f>
        <v>#REF!</v>
      </c>
      <c r="G424" t="e">
        <f>OR('01.06.2016'!#REF!="Інше",'01.06.2016'!#REF!="ЦРЛ",'01.06.2016'!#REF!="МЛ",'01.06.2016'!#REF!="Інфекційна")</f>
        <v>#REF!</v>
      </c>
      <c r="L424" t="e">
        <f t="shared" si="7"/>
        <v>#REF!</v>
      </c>
      <c r="N424" t="e">
        <f t="shared" si="7"/>
        <v>#REF!</v>
      </c>
    </row>
    <row r="425" spans="2:14" x14ac:dyDescent="0.25">
      <c r="B425" t="e">
        <f>IF('01.06.2016'!#REF!="НД",1,0)</f>
        <v>#REF!</v>
      </c>
      <c r="C425" t="e">
        <f>IF('01.06.2016'!#REF!="СНІДцентр",1,0)</f>
        <v>#REF!</v>
      </c>
      <c r="D425" t="e">
        <f>IF('01.06.2016'!#REF!="ПТБ",1,0)</f>
        <v>#REF!</v>
      </c>
      <c r="E425" t="e">
        <f>OR('01.06.2016'!#REF!="ПМСД",'01.06.2016'!#REF!="поліклініка")</f>
        <v>#REF!</v>
      </c>
      <c r="F425" t="e">
        <f>IF('01.06.2016'!#REF!="Психоневрол.",1,0)</f>
        <v>#REF!</v>
      </c>
      <c r="G425" t="e">
        <f>OR('01.06.2016'!#REF!="Інше",'01.06.2016'!#REF!="ЦРЛ",'01.06.2016'!#REF!="МЛ",'01.06.2016'!#REF!="Інфекційна")</f>
        <v>#REF!</v>
      </c>
      <c r="L425" t="e">
        <f t="shared" si="7"/>
        <v>#REF!</v>
      </c>
      <c r="N425" t="e">
        <f t="shared" si="7"/>
        <v>#REF!</v>
      </c>
    </row>
    <row r="426" spans="2:14" x14ac:dyDescent="0.25">
      <c r="B426" t="e">
        <f>IF('01.06.2016'!#REF!="НД",1,0)</f>
        <v>#REF!</v>
      </c>
      <c r="C426" t="e">
        <f>IF('01.06.2016'!#REF!="СНІДцентр",1,0)</f>
        <v>#REF!</v>
      </c>
      <c r="D426" t="e">
        <f>IF('01.06.2016'!#REF!="ПТБ",1,0)</f>
        <v>#REF!</v>
      </c>
      <c r="E426" t="e">
        <f>OR('01.06.2016'!#REF!="ПМСД",'01.06.2016'!#REF!="поліклініка")</f>
        <v>#REF!</v>
      </c>
      <c r="F426" t="e">
        <f>IF('01.06.2016'!#REF!="Психоневрол.",1,0)</f>
        <v>#REF!</v>
      </c>
      <c r="G426" t="e">
        <f>OR('01.06.2016'!#REF!="Інше",'01.06.2016'!#REF!="ЦРЛ",'01.06.2016'!#REF!="МЛ",'01.06.2016'!#REF!="Інфекційна")</f>
        <v>#REF!</v>
      </c>
      <c r="L426" t="e">
        <f t="shared" si="7"/>
        <v>#REF!</v>
      </c>
      <c r="N426" t="e">
        <f t="shared" si="7"/>
        <v>#REF!</v>
      </c>
    </row>
    <row r="427" spans="2:14" x14ac:dyDescent="0.25">
      <c r="B427" t="e">
        <f>IF('01.06.2016'!#REF!="НД",1,0)</f>
        <v>#REF!</v>
      </c>
      <c r="C427" t="e">
        <f>IF('01.06.2016'!#REF!="СНІДцентр",1,0)</f>
        <v>#REF!</v>
      </c>
      <c r="D427" t="e">
        <f>IF('01.06.2016'!#REF!="ПТБ",1,0)</f>
        <v>#REF!</v>
      </c>
      <c r="E427" t="e">
        <f>OR('01.06.2016'!#REF!="ПМСД",'01.06.2016'!#REF!="поліклініка")</f>
        <v>#REF!</v>
      </c>
      <c r="F427" t="e">
        <f>IF('01.06.2016'!#REF!="Психоневрол.",1,0)</f>
        <v>#REF!</v>
      </c>
      <c r="G427" t="e">
        <f>OR('01.06.2016'!#REF!="Інше",'01.06.2016'!#REF!="ЦРЛ",'01.06.2016'!#REF!="МЛ",'01.06.2016'!#REF!="Інфекційна")</f>
        <v>#REF!</v>
      </c>
      <c r="L427" t="e">
        <f t="shared" si="7"/>
        <v>#REF!</v>
      </c>
      <c r="N427" t="e">
        <f t="shared" si="7"/>
        <v>#REF!</v>
      </c>
    </row>
    <row r="428" spans="2:14" x14ac:dyDescent="0.25">
      <c r="B428" t="e">
        <f>IF('01.06.2016'!#REF!="НД",1,0)</f>
        <v>#REF!</v>
      </c>
      <c r="C428" t="e">
        <f>IF('01.06.2016'!#REF!="СНІДцентр",1,0)</f>
        <v>#REF!</v>
      </c>
      <c r="D428" t="e">
        <f>IF('01.06.2016'!#REF!="ПТБ",1,0)</f>
        <v>#REF!</v>
      </c>
      <c r="E428" t="e">
        <f>OR('01.06.2016'!#REF!="ПМСД",'01.06.2016'!#REF!="поліклініка")</f>
        <v>#REF!</v>
      </c>
      <c r="F428" t="e">
        <f>IF('01.06.2016'!#REF!="Психоневрол.",1,0)</f>
        <v>#REF!</v>
      </c>
      <c r="G428" t="e">
        <f>OR('01.06.2016'!#REF!="Інше",'01.06.2016'!#REF!="ЦРЛ",'01.06.2016'!#REF!="МЛ",'01.06.2016'!#REF!="Інфекційна")</f>
        <v>#REF!</v>
      </c>
      <c r="L428" t="e">
        <f t="shared" si="7"/>
        <v>#REF!</v>
      </c>
      <c r="N428" t="e">
        <f t="shared" si="7"/>
        <v>#REF!</v>
      </c>
    </row>
    <row r="429" spans="2:14" x14ac:dyDescent="0.25">
      <c r="B429" t="e">
        <f>IF('01.06.2016'!#REF!="НД",1,0)</f>
        <v>#REF!</v>
      </c>
      <c r="C429" t="e">
        <f>IF('01.06.2016'!#REF!="СНІДцентр",1,0)</f>
        <v>#REF!</v>
      </c>
      <c r="D429" t="e">
        <f>IF('01.06.2016'!#REF!="ПТБ",1,0)</f>
        <v>#REF!</v>
      </c>
      <c r="E429" t="e">
        <f>OR('01.06.2016'!#REF!="ПМСД",'01.06.2016'!#REF!="поліклініка")</f>
        <v>#REF!</v>
      </c>
      <c r="F429" t="e">
        <f>IF('01.06.2016'!#REF!="Психоневрол.",1,0)</f>
        <v>#REF!</v>
      </c>
      <c r="G429" t="e">
        <f>OR('01.06.2016'!#REF!="Інше",'01.06.2016'!#REF!="ЦРЛ",'01.06.2016'!#REF!="МЛ",'01.06.2016'!#REF!="Інфекційна")</f>
        <v>#REF!</v>
      </c>
      <c r="L429" t="e">
        <f t="shared" si="7"/>
        <v>#REF!</v>
      </c>
      <c r="N429" t="e">
        <f t="shared" si="7"/>
        <v>#REF!</v>
      </c>
    </row>
    <row r="430" spans="2:14" x14ac:dyDescent="0.25">
      <c r="B430" t="e">
        <f>IF('01.06.2016'!#REF!="НД",1,0)</f>
        <v>#REF!</v>
      </c>
      <c r="C430" t="e">
        <f>IF('01.06.2016'!#REF!="СНІДцентр",1,0)</f>
        <v>#REF!</v>
      </c>
      <c r="D430" t="e">
        <f>IF('01.06.2016'!#REF!="ПТБ",1,0)</f>
        <v>#REF!</v>
      </c>
      <c r="E430" t="e">
        <f>OR('01.06.2016'!#REF!="ПМСД",'01.06.2016'!#REF!="поліклініка")</f>
        <v>#REF!</v>
      </c>
      <c r="F430" t="e">
        <f>IF('01.06.2016'!#REF!="Психоневрол.",1,0)</f>
        <v>#REF!</v>
      </c>
      <c r="G430" t="e">
        <f>OR('01.06.2016'!#REF!="Інше",'01.06.2016'!#REF!="ЦРЛ",'01.06.2016'!#REF!="МЛ",'01.06.2016'!#REF!="Інфекційна")</f>
        <v>#REF!</v>
      </c>
      <c r="L430" t="e">
        <f t="shared" si="7"/>
        <v>#REF!</v>
      </c>
      <c r="N430" t="e">
        <f t="shared" si="7"/>
        <v>#REF!</v>
      </c>
    </row>
    <row r="431" spans="2:14" x14ac:dyDescent="0.25">
      <c r="B431" t="e">
        <f>IF('01.06.2016'!#REF!="НД",1,0)</f>
        <v>#REF!</v>
      </c>
      <c r="C431" t="e">
        <f>IF('01.06.2016'!#REF!="СНІДцентр",1,0)</f>
        <v>#REF!</v>
      </c>
      <c r="D431" t="e">
        <f>IF('01.06.2016'!#REF!="ПТБ",1,0)</f>
        <v>#REF!</v>
      </c>
      <c r="E431" t="e">
        <f>OR('01.06.2016'!#REF!="ПМСД",'01.06.2016'!#REF!="поліклініка")</f>
        <v>#REF!</v>
      </c>
      <c r="F431" t="e">
        <f>IF('01.06.2016'!#REF!="Психоневрол.",1,0)</f>
        <v>#REF!</v>
      </c>
      <c r="G431" t="e">
        <f>OR('01.06.2016'!#REF!="Інше",'01.06.2016'!#REF!="ЦРЛ",'01.06.2016'!#REF!="МЛ",'01.06.2016'!#REF!="Інфекційна")</f>
        <v>#REF!</v>
      </c>
      <c r="L431" t="e">
        <f t="shared" si="7"/>
        <v>#REF!</v>
      </c>
      <c r="N431" t="e">
        <f t="shared" si="7"/>
        <v>#REF!</v>
      </c>
    </row>
    <row r="432" spans="2:14" x14ac:dyDescent="0.25">
      <c r="B432" t="e">
        <f>IF('01.06.2016'!#REF!="НД",1,0)</f>
        <v>#REF!</v>
      </c>
      <c r="C432" t="e">
        <f>IF('01.06.2016'!#REF!="СНІДцентр",1,0)</f>
        <v>#REF!</v>
      </c>
      <c r="D432" t="e">
        <f>IF('01.06.2016'!#REF!="ПТБ",1,0)</f>
        <v>#REF!</v>
      </c>
      <c r="E432" t="e">
        <f>OR('01.06.2016'!#REF!="ПМСД",'01.06.2016'!#REF!="поліклініка")</f>
        <v>#REF!</v>
      </c>
      <c r="F432" t="e">
        <f>IF('01.06.2016'!#REF!="Психоневрол.",1,0)</f>
        <v>#REF!</v>
      </c>
      <c r="G432" t="e">
        <f>OR('01.06.2016'!#REF!="Інше",'01.06.2016'!#REF!="ЦРЛ",'01.06.2016'!#REF!="МЛ",'01.06.2016'!#REF!="Інфекційна")</f>
        <v>#REF!</v>
      </c>
      <c r="L432" t="e">
        <f t="shared" si="7"/>
        <v>#REF!</v>
      </c>
      <c r="N432" t="e">
        <f t="shared" si="7"/>
        <v>#REF!</v>
      </c>
    </row>
    <row r="433" spans="2:14" x14ac:dyDescent="0.25">
      <c r="B433" t="e">
        <f>IF('01.06.2016'!#REF!="НД",1,0)</f>
        <v>#REF!</v>
      </c>
      <c r="C433" t="e">
        <f>IF('01.06.2016'!#REF!="СНІДцентр",1,0)</f>
        <v>#REF!</v>
      </c>
      <c r="D433" t="e">
        <f>IF('01.06.2016'!#REF!="ПТБ",1,0)</f>
        <v>#REF!</v>
      </c>
      <c r="E433" t="e">
        <f>OR('01.06.2016'!#REF!="ПМСД",'01.06.2016'!#REF!="поліклініка")</f>
        <v>#REF!</v>
      </c>
      <c r="F433" t="e">
        <f>IF('01.06.2016'!#REF!="Психоневрол.",1,0)</f>
        <v>#REF!</v>
      </c>
      <c r="G433" t="e">
        <f>OR('01.06.2016'!#REF!="Інше",'01.06.2016'!#REF!="ЦРЛ",'01.06.2016'!#REF!="МЛ",'01.06.2016'!#REF!="Інфекційна")</f>
        <v>#REF!</v>
      </c>
      <c r="L433" t="e">
        <f t="shared" si="7"/>
        <v>#REF!</v>
      </c>
      <c r="N433" t="e">
        <f t="shared" si="7"/>
        <v>#REF!</v>
      </c>
    </row>
    <row r="434" spans="2:14" x14ac:dyDescent="0.25">
      <c r="B434" t="e">
        <f>IF('01.06.2016'!#REF!="НД",1,0)</f>
        <v>#REF!</v>
      </c>
      <c r="C434" t="e">
        <f>IF('01.06.2016'!#REF!="СНІДцентр",1,0)</f>
        <v>#REF!</v>
      </c>
      <c r="D434" t="e">
        <f>IF('01.06.2016'!#REF!="ПТБ",1,0)</f>
        <v>#REF!</v>
      </c>
      <c r="E434" t="e">
        <f>OR('01.06.2016'!#REF!="ПМСД",'01.06.2016'!#REF!="поліклініка")</f>
        <v>#REF!</v>
      </c>
      <c r="F434" t="e">
        <f>IF('01.06.2016'!#REF!="Психоневрол.",1,0)</f>
        <v>#REF!</v>
      </c>
      <c r="G434" t="e">
        <f>OR('01.06.2016'!#REF!="Інше",'01.06.2016'!#REF!="ЦРЛ",'01.06.2016'!#REF!="МЛ",'01.06.2016'!#REF!="Інфекційна")</f>
        <v>#REF!</v>
      </c>
      <c r="L434" t="e">
        <f t="shared" si="7"/>
        <v>#REF!</v>
      </c>
      <c r="N434" t="e">
        <f t="shared" si="7"/>
        <v>#REF!</v>
      </c>
    </row>
    <row r="435" spans="2:14" x14ac:dyDescent="0.25">
      <c r="B435" t="e">
        <f>IF('01.06.2016'!#REF!="НД",1,0)</f>
        <v>#REF!</v>
      </c>
      <c r="C435" t="e">
        <f>IF('01.06.2016'!#REF!="СНІДцентр",1,0)</f>
        <v>#REF!</v>
      </c>
      <c r="D435" t="e">
        <f>IF('01.06.2016'!#REF!="ПТБ",1,0)</f>
        <v>#REF!</v>
      </c>
      <c r="E435" t="e">
        <f>OR('01.06.2016'!#REF!="ПМСД",'01.06.2016'!#REF!="поліклініка")</f>
        <v>#REF!</v>
      </c>
      <c r="F435" t="e">
        <f>IF('01.06.2016'!#REF!="Психоневрол.",1,0)</f>
        <v>#REF!</v>
      </c>
      <c r="G435" t="e">
        <f>OR('01.06.2016'!#REF!="Інше",'01.06.2016'!#REF!="ЦРЛ",'01.06.2016'!#REF!="МЛ",'01.06.2016'!#REF!="Інфекційна")</f>
        <v>#REF!</v>
      </c>
      <c r="L435" t="e">
        <f t="shared" si="7"/>
        <v>#REF!</v>
      </c>
      <c r="N435" t="e">
        <f t="shared" si="7"/>
        <v>#REF!</v>
      </c>
    </row>
    <row r="436" spans="2:14" x14ac:dyDescent="0.25">
      <c r="B436" t="e">
        <f>IF('01.06.2016'!#REF!="НД",1,0)</f>
        <v>#REF!</v>
      </c>
      <c r="C436" t="e">
        <f>IF('01.06.2016'!#REF!="СНІДцентр",1,0)</f>
        <v>#REF!</v>
      </c>
      <c r="D436" t="e">
        <f>IF('01.06.2016'!#REF!="ПТБ",1,0)</f>
        <v>#REF!</v>
      </c>
      <c r="E436" t="e">
        <f>OR('01.06.2016'!#REF!="ПМСД",'01.06.2016'!#REF!="поліклініка")</f>
        <v>#REF!</v>
      </c>
      <c r="F436" t="e">
        <f>IF('01.06.2016'!#REF!="Психоневрол.",1,0)</f>
        <v>#REF!</v>
      </c>
      <c r="G436" t="e">
        <f>OR('01.06.2016'!#REF!="Інше",'01.06.2016'!#REF!="ЦРЛ",'01.06.2016'!#REF!="МЛ",'01.06.2016'!#REF!="Інфекційна")</f>
        <v>#REF!</v>
      </c>
      <c r="L436" t="e">
        <f t="shared" si="7"/>
        <v>#REF!</v>
      </c>
      <c r="N436" t="e">
        <f t="shared" si="7"/>
        <v>#REF!</v>
      </c>
    </row>
    <row r="437" spans="2:14" x14ac:dyDescent="0.25">
      <c r="B437" t="e">
        <f>IF('01.06.2016'!#REF!="НД",1,0)</f>
        <v>#REF!</v>
      </c>
      <c r="C437" t="e">
        <f>IF('01.06.2016'!#REF!="СНІДцентр",1,0)</f>
        <v>#REF!</v>
      </c>
      <c r="D437" t="e">
        <f>IF('01.06.2016'!#REF!="ПТБ",1,0)</f>
        <v>#REF!</v>
      </c>
      <c r="E437" t="e">
        <f>OR('01.06.2016'!#REF!="ПМСД",'01.06.2016'!#REF!="поліклініка")</f>
        <v>#REF!</v>
      </c>
      <c r="F437" t="e">
        <f>IF('01.06.2016'!#REF!="Психоневрол.",1,0)</f>
        <v>#REF!</v>
      </c>
      <c r="G437" t="e">
        <f>OR('01.06.2016'!#REF!="Інше",'01.06.2016'!#REF!="ЦРЛ",'01.06.2016'!#REF!="МЛ",'01.06.2016'!#REF!="Інфекційна")</f>
        <v>#REF!</v>
      </c>
      <c r="L437" t="e">
        <f t="shared" si="7"/>
        <v>#REF!</v>
      </c>
      <c r="N437" t="e">
        <f t="shared" si="7"/>
        <v>#REF!</v>
      </c>
    </row>
    <row r="438" spans="2:14" x14ac:dyDescent="0.25">
      <c r="B438" t="e">
        <f>IF('01.06.2016'!#REF!="НД",1,0)</f>
        <v>#REF!</v>
      </c>
      <c r="C438" t="e">
        <f>IF('01.06.2016'!#REF!="СНІДцентр",1,0)</f>
        <v>#REF!</v>
      </c>
      <c r="D438" t="e">
        <f>IF('01.06.2016'!#REF!="ПТБ",1,0)</f>
        <v>#REF!</v>
      </c>
      <c r="E438" t="e">
        <f>OR('01.06.2016'!#REF!="ПМСД",'01.06.2016'!#REF!="поліклініка")</f>
        <v>#REF!</v>
      </c>
      <c r="F438" t="e">
        <f>IF('01.06.2016'!#REF!="Психоневрол.",1,0)</f>
        <v>#REF!</v>
      </c>
      <c r="G438" t="e">
        <f>OR('01.06.2016'!#REF!="Інше",'01.06.2016'!#REF!="ЦРЛ",'01.06.2016'!#REF!="МЛ",'01.06.2016'!#REF!="Інфекційна")</f>
        <v>#REF!</v>
      </c>
      <c r="L438" t="e">
        <f t="shared" si="7"/>
        <v>#REF!</v>
      </c>
      <c r="N438" t="e">
        <f t="shared" si="7"/>
        <v>#REF!</v>
      </c>
    </row>
    <row r="439" spans="2:14" x14ac:dyDescent="0.25">
      <c r="B439" t="e">
        <f>IF('01.06.2016'!#REF!="НД",1,0)</f>
        <v>#REF!</v>
      </c>
      <c r="C439" t="e">
        <f>IF('01.06.2016'!#REF!="СНІДцентр",1,0)</f>
        <v>#REF!</v>
      </c>
      <c r="D439" t="e">
        <f>IF('01.06.2016'!#REF!="ПТБ",1,0)</f>
        <v>#REF!</v>
      </c>
      <c r="E439" t="e">
        <f>OR('01.06.2016'!#REF!="ПМСД",'01.06.2016'!#REF!="поліклініка")</f>
        <v>#REF!</v>
      </c>
      <c r="F439" t="e">
        <f>IF('01.06.2016'!#REF!="Психоневрол.",1,0)</f>
        <v>#REF!</v>
      </c>
      <c r="G439" t="e">
        <f>OR('01.06.2016'!#REF!="Інше",'01.06.2016'!#REF!="ЦРЛ",'01.06.2016'!#REF!="МЛ",'01.06.2016'!#REF!="Інфекційна")</f>
        <v>#REF!</v>
      </c>
      <c r="L439" t="e">
        <f t="shared" si="7"/>
        <v>#REF!</v>
      </c>
      <c r="N439" t="e">
        <f t="shared" si="7"/>
        <v>#REF!</v>
      </c>
    </row>
    <row r="440" spans="2:14" x14ac:dyDescent="0.25">
      <c r="B440" t="e">
        <f>IF('01.06.2016'!#REF!="НД",1,0)</f>
        <v>#REF!</v>
      </c>
      <c r="C440" t="e">
        <f>IF('01.06.2016'!#REF!="СНІДцентр",1,0)</f>
        <v>#REF!</v>
      </c>
      <c r="D440" t="e">
        <f>IF('01.06.2016'!#REF!="ПТБ",1,0)</f>
        <v>#REF!</v>
      </c>
      <c r="E440" t="e">
        <f>OR('01.06.2016'!#REF!="ПМСД",'01.06.2016'!#REF!="поліклініка")</f>
        <v>#REF!</v>
      </c>
      <c r="F440" t="e">
        <f>IF('01.06.2016'!#REF!="Психоневрол.",1,0)</f>
        <v>#REF!</v>
      </c>
      <c r="G440" t="e">
        <f>OR('01.06.2016'!#REF!="Інше",'01.06.2016'!#REF!="ЦРЛ",'01.06.2016'!#REF!="МЛ",'01.06.2016'!#REF!="Інфекційна")</f>
        <v>#REF!</v>
      </c>
      <c r="L440" t="e">
        <f t="shared" si="7"/>
        <v>#REF!</v>
      </c>
      <c r="N440" t="e">
        <f t="shared" si="7"/>
        <v>#REF!</v>
      </c>
    </row>
    <row r="441" spans="2:14" x14ac:dyDescent="0.25">
      <c r="B441" t="e">
        <f>IF('01.06.2016'!#REF!="НД",1,0)</f>
        <v>#REF!</v>
      </c>
      <c r="C441" t="e">
        <f>IF('01.06.2016'!#REF!="СНІДцентр",1,0)</f>
        <v>#REF!</v>
      </c>
      <c r="D441" t="e">
        <f>IF('01.06.2016'!#REF!="ПТБ",1,0)</f>
        <v>#REF!</v>
      </c>
      <c r="E441" t="e">
        <f>OR('01.06.2016'!#REF!="ПМСД",'01.06.2016'!#REF!="поліклініка")</f>
        <v>#REF!</v>
      </c>
      <c r="F441" t="e">
        <f>IF('01.06.2016'!#REF!="Психоневрол.",1,0)</f>
        <v>#REF!</v>
      </c>
      <c r="G441" t="e">
        <f>OR('01.06.2016'!#REF!="Інше",'01.06.2016'!#REF!="ЦРЛ",'01.06.2016'!#REF!="МЛ",'01.06.2016'!#REF!="Інфекційна")</f>
        <v>#REF!</v>
      </c>
      <c r="L441" t="e">
        <f t="shared" si="7"/>
        <v>#REF!</v>
      </c>
      <c r="N441" t="e">
        <f t="shared" si="7"/>
        <v>#REF!</v>
      </c>
    </row>
    <row r="442" spans="2:14" x14ac:dyDescent="0.25">
      <c r="B442" t="e">
        <f>IF('01.06.2016'!#REF!="НД",1,0)</f>
        <v>#REF!</v>
      </c>
      <c r="C442" t="e">
        <f>IF('01.06.2016'!#REF!="СНІДцентр",1,0)</f>
        <v>#REF!</v>
      </c>
      <c r="D442" t="e">
        <f>IF('01.06.2016'!#REF!="ПТБ",1,0)</f>
        <v>#REF!</v>
      </c>
      <c r="E442" t="e">
        <f>OR('01.06.2016'!#REF!="ПМСД",'01.06.2016'!#REF!="поліклініка")</f>
        <v>#REF!</v>
      </c>
      <c r="F442" t="e">
        <f>IF('01.06.2016'!#REF!="Психоневрол.",1,0)</f>
        <v>#REF!</v>
      </c>
      <c r="G442" t="e">
        <f>OR('01.06.2016'!#REF!="Інше",'01.06.2016'!#REF!="ЦРЛ",'01.06.2016'!#REF!="МЛ",'01.06.2016'!#REF!="Інфекційна")</f>
        <v>#REF!</v>
      </c>
      <c r="L442" t="e">
        <f t="shared" si="7"/>
        <v>#REF!</v>
      </c>
      <c r="N442" t="e">
        <f t="shared" si="7"/>
        <v>#REF!</v>
      </c>
    </row>
    <row r="443" spans="2:14" x14ac:dyDescent="0.25">
      <c r="B443" t="e">
        <f>IF('01.06.2016'!#REF!="НД",1,0)</f>
        <v>#REF!</v>
      </c>
      <c r="C443" t="e">
        <f>IF('01.06.2016'!#REF!="СНІДцентр",1,0)</f>
        <v>#REF!</v>
      </c>
      <c r="D443" t="e">
        <f>IF('01.06.2016'!#REF!="ПТБ",1,0)</f>
        <v>#REF!</v>
      </c>
      <c r="E443" t="e">
        <f>OR('01.06.2016'!#REF!="ПМСД",'01.06.2016'!#REF!="поліклініка")</f>
        <v>#REF!</v>
      </c>
      <c r="F443" t="e">
        <f>IF('01.06.2016'!#REF!="Психоневрол.",1,0)</f>
        <v>#REF!</v>
      </c>
      <c r="G443" t="e">
        <f>OR('01.06.2016'!#REF!="Інше",'01.06.2016'!#REF!="ЦРЛ",'01.06.2016'!#REF!="МЛ",'01.06.2016'!#REF!="Інфекційна")</f>
        <v>#REF!</v>
      </c>
      <c r="L443" t="e">
        <f t="shared" si="7"/>
        <v>#REF!</v>
      </c>
      <c r="N443" t="e">
        <f t="shared" si="7"/>
        <v>#REF!</v>
      </c>
    </row>
    <row r="444" spans="2:14" x14ac:dyDescent="0.25">
      <c r="B444" t="e">
        <f>IF('01.06.2016'!#REF!="НД",1,0)</f>
        <v>#REF!</v>
      </c>
      <c r="C444" t="e">
        <f>IF('01.06.2016'!#REF!="СНІДцентр",1,0)</f>
        <v>#REF!</v>
      </c>
      <c r="D444" t="e">
        <f>IF('01.06.2016'!#REF!="ПТБ",1,0)</f>
        <v>#REF!</v>
      </c>
      <c r="E444" t="e">
        <f>OR('01.06.2016'!#REF!="ПМСД",'01.06.2016'!#REF!="поліклініка")</f>
        <v>#REF!</v>
      </c>
      <c r="F444" t="e">
        <f>IF('01.06.2016'!#REF!="Психоневрол.",1,0)</f>
        <v>#REF!</v>
      </c>
      <c r="G444" t="e">
        <f>OR('01.06.2016'!#REF!="Інше",'01.06.2016'!#REF!="ЦРЛ",'01.06.2016'!#REF!="МЛ",'01.06.2016'!#REF!="Інфекційна")</f>
        <v>#REF!</v>
      </c>
      <c r="L444" t="e">
        <f t="shared" si="7"/>
        <v>#REF!</v>
      </c>
      <c r="N444" t="e">
        <f t="shared" si="7"/>
        <v>#REF!</v>
      </c>
    </row>
    <row r="445" spans="2:14" x14ac:dyDescent="0.25">
      <c r="B445" t="e">
        <f>IF('01.06.2016'!#REF!="НД",1,0)</f>
        <v>#REF!</v>
      </c>
      <c r="C445" t="e">
        <f>IF('01.06.2016'!#REF!="СНІДцентр",1,0)</f>
        <v>#REF!</v>
      </c>
      <c r="D445" t="e">
        <f>IF('01.06.2016'!#REF!="ПТБ",1,0)</f>
        <v>#REF!</v>
      </c>
      <c r="E445" t="e">
        <f>OR('01.06.2016'!#REF!="ПМСД",'01.06.2016'!#REF!="поліклініка")</f>
        <v>#REF!</v>
      </c>
      <c r="F445" t="e">
        <f>IF('01.06.2016'!#REF!="Психоневрол.",1,0)</f>
        <v>#REF!</v>
      </c>
      <c r="G445" t="e">
        <f>OR('01.06.2016'!#REF!="Інше",'01.06.2016'!#REF!="ЦРЛ",'01.06.2016'!#REF!="МЛ",'01.06.2016'!#REF!="Інфекційна")</f>
        <v>#REF!</v>
      </c>
      <c r="L445" t="e">
        <f t="shared" si="7"/>
        <v>#REF!</v>
      </c>
      <c r="N445" t="e">
        <f t="shared" si="7"/>
        <v>#REF!</v>
      </c>
    </row>
    <row r="446" spans="2:14" x14ac:dyDescent="0.25">
      <c r="B446" t="e">
        <f>IF('01.06.2016'!#REF!="НД",1,0)</f>
        <v>#REF!</v>
      </c>
      <c r="C446" t="e">
        <f>IF('01.06.2016'!#REF!="СНІДцентр",1,0)</f>
        <v>#REF!</v>
      </c>
      <c r="D446" t="e">
        <f>IF('01.06.2016'!#REF!="ПТБ",1,0)</f>
        <v>#REF!</v>
      </c>
      <c r="E446" t="e">
        <f>OR('01.06.2016'!#REF!="ПМСД",'01.06.2016'!#REF!="поліклініка")</f>
        <v>#REF!</v>
      </c>
      <c r="F446" t="e">
        <f>IF('01.06.2016'!#REF!="Психоневрол.",1,0)</f>
        <v>#REF!</v>
      </c>
      <c r="G446" t="e">
        <f>OR('01.06.2016'!#REF!="Інше",'01.06.2016'!#REF!="ЦРЛ",'01.06.2016'!#REF!="МЛ",'01.06.2016'!#REF!="Інфекційна")</f>
        <v>#REF!</v>
      </c>
      <c r="L446" t="e">
        <f t="shared" si="7"/>
        <v>#REF!</v>
      </c>
      <c r="N446" t="e">
        <f t="shared" si="7"/>
        <v>#REF!</v>
      </c>
    </row>
    <row r="447" spans="2:14" x14ac:dyDescent="0.25">
      <c r="B447" t="e">
        <f>IF('01.06.2016'!#REF!="НД",1,0)</f>
        <v>#REF!</v>
      </c>
      <c r="C447" t="e">
        <f>IF('01.06.2016'!#REF!="СНІДцентр",1,0)</f>
        <v>#REF!</v>
      </c>
      <c r="D447" t="e">
        <f>IF('01.06.2016'!#REF!="ПТБ",1,0)</f>
        <v>#REF!</v>
      </c>
      <c r="E447" t="e">
        <f>OR('01.06.2016'!#REF!="ПМСД",'01.06.2016'!#REF!="поліклініка")</f>
        <v>#REF!</v>
      </c>
      <c r="F447" t="e">
        <f>IF('01.06.2016'!#REF!="Психоневрол.",1,0)</f>
        <v>#REF!</v>
      </c>
      <c r="G447" t="e">
        <f>OR('01.06.2016'!#REF!="Інше",'01.06.2016'!#REF!="ЦРЛ",'01.06.2016'!#REF!="МЛ",'01.06.2016'!#REF!="Інфекційна")</f>
        <v>#REF!</v>
      </c>
      <c r="L447" t="e">
        <f t="shared" si="7"/>
        <v>#REF!</v>
      </c>
      <c r="N447" t="e">
        <f t="shared" si="7"/>
        <v>#REF!</v>
      </c>
    </row>
    <row r="448" spans="2:14" x14ac:dyDescent="0.25">
      <c r="B448" t="e">
        <f>IF('01.06.2016'!#REF!="НД",1,0)</f>
        <v>#REF!</v>
      </c>
      <c r="C448" t="e">
        <f>IF('01.06.2016'!#REF!="СНІДцентр",1,0)</f>
        <v>#REF!</v>
      </c>
      <c r="D448" t="e">
        <f>IF('01.06.2016'!#REF!="ПТБ",1,0)</f>
        <v>#REF!</v>
      </c>
      <c r="E448" t="e">
        <f>OR('01.06.2016'!#REF!="ПМСД",'01.06.2016'!#REF!="поліклініка")</f>
        <v>#REF!</v>
      </c>
      <c r="F448" t="e">
        <f>IF('01.06.2016'!#REF!="Психоневрол.",1,0)</f>
        <v>#REF!</v>
      </c>
      <c r="G448" t="e">
        <f>OR('01.06.2016'!#REF!="Інше",'01.06.2016'!#REF!="ЦРЛ",'01.06.2016'!#REF!="МЛ",'01.06.2016'!#REF!="Інфекційна")</f>
        <v>#REF!</v>
      </c>
      <c r="L448" t="e">
        <f t="shared" si="7"/>
        <v>#REF!</v>
      </c>
      <c r="N448" t="e">
        <f t="shared" si="7"/>
        <v>#REF!</v>
      </c>
    </row>
    <row r="449" spans="2:14" x14ac:dyDescent="0.25">
      <c r="B449" t="e">
        <f>IF('01.06.2016'!#REF!="НД",1,0)</f>
        <v>#REF!</v>
      </c>
      <c r="C449" t="e">
        <f>IF('01.06.2016'!#REF!="СНІДцентр",1,0)</f>
        <v>#REF!</v>
      </c>
      <c r="D449" t="e">
        <f>IF('01.06.2016'!#REF!="ПТБ",1,0)</f>
        <v>#REF!</v>
      </c>
      <c r="E449" t="e">
        <f>OR('01.06.2016'!#REF!="ПМСД",'01.06.2016'!#REF!="поліклініка")</f>
        <v>#REF!</v>
      </c>
      <c r="F449" t="e">
        <f>IF('01.06.2016'!#REF!="Психоневрол.",1,0)</f>
        <v>#REF!</v>
      </c>
      <c r="G449" t="e">
        <f>OR('01.06.2016'!#REF!="Інше",'01.06.2016'!#REF!="ЦРЛ",'01.06.2016'!#REF!="МЛ",'01.06.2016'!#REF!="Інфекційна")</f>
        <v>#REF!</v>
      </c>
      <c r="L449" t="e">
        <f t="shared" si="7"/>
        <v>#REF!</v>
      </c>
      <c r="N449" t="e">
        <f t="shared" si="7"/>
        <v>#REF!</v>
      </c>
    </row>
    <row r="450" spans="2:14" x14ac:dyDescent="0.25">
      <c r="B450" t="e">
        <f>IF('01.06.2016'!#REF!="НД",1,0)</f>
        <v>#REF!</v>
      </c>
      <c r="C450" t="e">
        <f>IF('01.06.2016'!#REF!="СНІДцентр",1,0)</f>
        <v>#REF!</v>
      </c>
      <c r="D450" t="e">
        <f>IF('01.06.2016'!#REF!="ПТБ",1,0)</f>
        <v>#REF!</v>
      </c>
      <c r="E450" t="e">
        <f>OR('01.06.2016'!#REF!="ПМСД",'01.06.2016'!#REF!="поліклініка")</f>
        <v>#REF!</v>
      </c>
      <c r="F450" t="e">
        <f>IF('01.06.2016'!#REF!="Психоневрол.",1,0)</f>
        <v>#REF!</v>
      </c>
      <c r="G450" t="e">
        <f>OR('01.06.2016'!#REF!="Інше",'01.06.2016'!#REF!="ЦРЛ",'01.06.2016'!#REF!="МЛ",'01.06.2016'!#REF!="Інфекційна")</f>
        <v>#REF!</v>
      </c>
      <c r="L450" t="e">
        <f t="shared" si="7"/>
        <v>#REF!</v>
      </c>
      <c r="N450" t="e">
        <f t="shared" si="7"/>
        <v>#REF!</v>
      </c>
    </row>
    <row r="451" spans="2:14" x14ac:dyDescent="0.25">
      <c r="B451" t="e">
        <f>IF('01.06.2016'!#REF!="НД",1,0)</f>
        <v>#REF!</v>
      </c>
      <c r="C451" t="e">
        <f>IF('01.06.2016'!#REF!="СНІДцентр",1,0)</f>
        <v>#REF!</v>
      </c>
      <c r="D451" t="e">
        <f>IF('01.06.2016'!#REF!="ПТБ",1,0)</f>
        <v>#REF!</v>
      </c>
      <c r="E451" t="e">
        <f>OR('01.06.2016'!#REF!="ПМСД",'01.06.2016'!#REF!="поліклініка")</f>
        <v>#REF!</v>
      </c>
      <c r="F451" t="e">
        <f>IF('01.06.2016'!#REF!="Психоневрол.",1,0)</f>
        <v>#REF!</v>
      </c>
      <c r="G451" t="e">
        <f>OR('01.06.2016'!#REF!="Інше",'01.06.2016'!#REF!="ЦРЛ",'01.06.2016'!#REF!="МЛ",'01.06.2016'!#REF!="Інфекційна")</f>
        <v>#REF!</v>
      </c>
      <c r="L451" t="e">
        <f t="shared" si="7"/>
        <v>#REF!</v>
      </c>
      <c r="N451" t="e">
        <f t="shared" si="7"/>
        <v>#REF!</v>
      </c>
    </row>
    <row r="452" spans="2:14" x14ac:dyDescent="0.25">
      <c r="B452" t="e">
        <f>IF('01.06.2016'!#REF!="НД",1,0)</f>
        <v>#REF!</v>
      </c>
      <c r="C452" t="e">
        <f>IF('01.06.2016'!#REF!="СНІДцентр",1,0)</f>
        <v>#REF!</v>
      </c>
      <c r="D452" t="e">
        <f>IF('01.06.2016'!#REF!="ПТБ",1,0)</f>
        <v>#REF!</v>
      </c>
      <c r="E452" t="e">
        <f>OR('01.06.2016'!#REF!="ПМСД",'01.06.2016'!#REF!="поліклініка")</f>
        <v>#REF!</v>
      </c>
      <c r="F452" t="e">
        <f>IF('01.06.2016'!#REF!="Психоневрол.",1,0)</f>
        <v>#REF!</v>
      </c>
      <c r="G452" t="e">
        <f>OR('01.06.2016'!#REF!="Інше",'01.06.2016'!#REF!="ЦРЛ",'01.06.2016'!#REF!="МЛ",'01.06.2016'!#REF!="Інфекційна")</f>
        <v>#REF!</v>
      </c>
      <c r="L452" t="e">
        <f t="shared" si="7"/>
        <v>#REF!</v>
      </c>
      <c r="N452" t="e">
        <f t="shared" si="7"/>
        <v>#REF!</v>
      </c>
    </row>
    <row r="453" spans="2:14" x14ac:dyDescent="0.25">
      <c r="B453" t="e">
        <f>IF('01.06.2016'!#REF!="НД",1,0)</f>
        <v>#REF!</v>
      </c>
      <c r="C453" t="e">
        <f>IF('01.06.2016'!#REF!="СНІДцентр",1,0)</f>
        <v>#REF!</v>
      </c>
      <c r="D453" t="e">
        <f>IF('01.06.2016'!#REF!="ПТБ",1,0)</f>
        <v>#REF!</v>
      </c>
      <c r="E453" t="e">
        <f>OR('01.06.2016'!#REF!="ПМСД",'01.06.2016'!#REF!="поліклініка")</f>
        <v>#REF!</v>
      </c>
      <c r="F453" t="e">
        <f>IF('01.06.2016'!#REF!="Психоневрол.",1,0)</f>
        <v>#REF!</v>
      </c>
      <c r="G453" t="e">
        <f>OR('01.06.2016'!#REF!="Інше",'01.06.2016'!#REF!="ЦРЛ",'01.06.2016'!#REF!="МЛ",'01.06.2016'!#REF!="Інфекційна")</f>
        <v>#REF!</v>
      </c>
      <c r="L453" t="e">
        <f t="shared" si="7"/>
        <v>#REF!</v>
      </c>
      <c r="N453" t="e">
        <f t="shared" si="7"/>
        <v>#REF!</v>
      </c>
    </row>
    <row r="454" spans="2:14" x14ac:dyDescent="0.25">
      <c r="B454" t="e">
        <f>IF('01.06.2016'!#REF!="НД",1,0)</f>
        <v>#REF!</v>
      </c>
      <c r="C454" t="e">
        <f>IF('01.06.2016'!#REF!="СНІДцентр",1,0)</f>
        <v>#REF!</v>
      </c>
      <c r="D454" t="e">
        <f>IF('01.06.2016'!#REF!="ПТБ",1,0)</f>
        <v>#REF!</v>
      </c>
      <c r="E454" t="e">
        <f>OR('01.06.2016'!#REF!="ПМСД",'01.06.2016'!#REF!="поліклініка")</f>
        <v>#REF!</v>
      </c>
      <c r="F454" t="e">
        <f>IF('01.06.2016'!#REF!="Психоневрол.",1,0)</f>
        <v>#REF!</v>
      </c>
      <c r="G454" t="e">
        <f>OR('01.06.2016'!#REF!="Інше",'01.06.2016'!#REF!="ЦРЛ",'01.06.2016'!#REF!="МЛ",'01.06.2016'!#REF!="Інфекційна")</f>
        <v>#REF!</v>
      </c>
      <c r="L454" t="e">
        <f t="shared" si="7"/>
        <v>#REF!</v>
      </c>
      <c r="N454" t="e">
        <f t="shared" si="7"/>
        <v>#REF!</v>
      </c>
    </row>
    <row r="455" spans="2:14" x14ac:dyDescent="0.25">
      <c r="B455" t="e">
        <f>IF('01.06.2016'!#REF!="НД",1,0)</f>
        <v>#REF!</v>
      </c>
      <c r="C455" t="e">
        <f>IF('01.06.2016'!#REF!="СНІДцентр",1,0)</f>
        <v>#REF!</v>
      </c>
      <c r="D455" t="e">
        <f>IF('01.06.2016'!#REF!="ПТБ",1,0)</f>
        <v>#REF!</v>
      </c>
      <c r="E455" t="e">
        <f>OR('01.06.2016'!#REF!="ПМСД",'01.06.2016'!#REF!="поліклініка")</f>
        <v>#REF!</v>
      </c>
      <c r="F455" t="e">
        <f>IF('01.06.2016'!#REF!="Психоневрол.",1,0)</f>
        <v>#REF!</v>
      </c>
      <c r="G455" t="e">
        <f>OR('01.06.2016'!#REF!="Інше",'01.06.2016'!#REF!="ЦРЛ",'01.06.2016'!#REF!="МЛ",'01.06.2016'!#REF!="Інфекційна")</f>
        <v>#REF!</v>
      </c>
      <c r="L455" t="e">
        <f t="shared" ref="L455:N518" si="8">N(E455)</f>
        <v>#REF!</v>
      </c>
      <c r="N455" t="e">
        <f t="shared" si="8"/>
        <v>#REF!</v>
      </c>
    </row>
    <row r="456" spans="2:14" x14ac:dyDescent="0.25">
      <c r="B456" t="e">
        <f>IF('01.06.2016'!#REF!="НД",1,0)</f>
        <v>#REF!</v>
      </c>
      <c r="C456" t="e">
        <f>IF('01.06.2016'!#REF!="СНІДцентр",1,0)</f>
        <v>#REF!</v>
      </c>
      <c r="D456" t="e">
        <f>IF('01.06.2016'!#REF!="ПТБ",1,0)</f>
        <v>#REF!</v>
      </c>
      <c r="E456" t="e">
        <f>OR('01.06.2016'!#REF!="ПМСД",'01.06.2016'!#REF!="поліклініка")</f>
        <v>#REF!</v>
      </c>
      <c r="F456" t="e">
        <f>IF('01.06.2016'!#REF!="Психоневрол.",1,0)</f>
        <v>#REF!</v>
      </c>
      <c r="G456" t="e">
        <f>OR('01.06.2016'!#REF!="Інше",'01.06.2016'!#REF!="ЦРЛ",'01.06.2016'!#REF!="МЛ",'01.06.2016'!#REF!="Інфекційна")</f>
        <v>#REF!</v>
      </c>
      <c r="L456" t="e">
        <f t="shared" si="8"/>
        <v>#REF!</v>
      </c>
      <c r="N456" t="e">
        <f t="shared" si="8"/>
        <v>#REF!</v>
      </c>
    </row>
    <row r="457" spans="2:14" x14ac:dyDescent="0.25">
      <c r="B457" t="e">
        <f>IF('01.06.2016'!#REF!="НД",1,0)</f>
        <v>#REF!</v>
      </c>
      <c r="C457" t="e">
        <f>IF('01.06.2016'!#REF!="СНІДцентр",1,0)</f>
        <v>#REF!</v>
      </c>
      <c r="D457" t="e">
        <f>IF('01.06.2016'!#REF!="ПТБ",1,0)</f>
        <v>#REF!</v>
      </c>
      <c r="E457" t="e">
        <f>OR('01.06.2016'!#REF!="ПМСД",'01.06.2016'!#REF!="поліклініка")</f>
        <v>#REF!</v>
      </c>
      <c r="F457" t="e">
        <f>IF('01.06.2016'!#REF!="Психоневрол.",1,0)</f>
        <v>#REF!</v>
      </c>
      <c r="G457" t="e">
        <f>OR('01.06.2016'!#REF!="Інше",'01.06.2016'!#REF!="ЦРЛ",'01.06.2016'!#REF!="МЛ",'01.06.2016'!#REF!="Інфекційна")</f>
        <v>#REF!</v>
      </c>
      <c r="L457" t="e">
        <f t="shared" si="8"/>
        <v>#REF!</v>
      </c>
      <c r="N457" t="e">
        <f t="shared" si="8"/>
        <v>#REF!</v>
      </c>
    </row>
    <row r="458" spans="2:14" x14ac:dyDescent="0.25">
      <c r="B458" t="e">
        <f>IF('01.06.2016'!#REF!="НД",1,0)</f>
        <v>#REF!</v>
      </c>
      <c r="C458" t="e">
        <f>IF('01.06.2016'!#REF!="СНІДцентр",1,0)</f>
        <v>#REF!</v>
      </c>
      <c r="D458" t="e">
        <f>IF('01.06.2016'!#REF!="ПТБ",1,0)</f>
        <v>#REF!</v>
      </c>
      <c r="E458" t="e">
        <f>OR('01.06.2016'!#REF!="ПМСД",'01.06.2016'!#REF!="поліклініка")</f>
        <v>#REF!</v>
      </c>
      <c r="F458" t="e">
        <f>IF('01.06.2016'!#REF!="Психоневрол.",1,0)</f>
        <v>#REF!</v>
      </c>
      <c r="G458" t="e">
        <f>OR('01.06.2016'!#REF!="Інше",'01.06.2016'!#REF!="ЦРЛ",'01.06.2016'!#REF!="МЛ",'01.06.2016'!#REF!="Інфекційна")</f>
        <v>#REF!</v>
      </c>
      <c r="L458" t="e">
        <f t="shared" si="8"/>
        <v>#REF!</v>
      </c>
      <c r="N458" t="e">
        <f t="shared" si="8"/>
        <v>#REF!</v>
      </c>
    </row>
    <row r="459" spans="2:14" x14ac:dyDescent="0.25">
      <c r="B459" t="e">
        <f>IF('01.06.2016'!#REF!="НД",1,0)</f>
        <v>#REF!</v>
      </c>
      <c r="C459" t="e">
        <f>IF('01.06.2016'!#REF!="СНІДцентр",1,0)</f>
        <v>#REF!</v>
      </c>
      <c r="D459" t="e">
        <f>IF('01.06.2016'!#REF!="ПТБ",1,0)</f>
        <v>#REF!</v>
      </c>
      <c r="E459" t="e">
        <f>OR('01.06.2016'!#REF!="ПМСД",'01.06.2016'!#REF!="поліклініка")</f>
        <v>#REF!</v>
      </c>
      <c r="F459" t="e">
        <f>IF('01.06.2016'!#REF!="Психоневрол.",1,0)</f>
        <v>#REF!</v>
      </c>
      <c r="G459" t="e">
        <f>OR('01.06.2016'!#REF!="Інше",'01.06.2016'!#REF!="ЦРЛ",'01.06.2016'!#REF!="МЛ",'01.06.2016'!#REF!="Інфекційна")</f>
        <v>#REF!</v>
      </c>
      <c r="L459" t="e">
        <f t="shared" si="8"/>
        <v>#REF!</v>
      </c>
      <c r="N459" t="e">
        <f t="shared" si="8"/>
        <v>#REF!</v>
      </c>
    </row>
    <row r="460" spans="2:14" x14ac:dyDescent="0.25">
      <c r="B460" t="e">
        <f>IF('01.06.2016'!#REF!="НД",1,0)</f>
        <v>#REF!</v>
      </c>
      <c r="C460" t="e">
        <f>IF('01.06.2016'!#REF!="СНІДцентр",1,0)</f>
        <v>#REF!</v>
      </c>
      <c r="D460" t="e">
        <f>IF('01.06.2016'!#REF!="ПТБ",1,0)</f>
        <v>#REF!</v>
      </c>
      <c r="E460" t="e">
        <f>OR('01.06.2016'!#REF!="ПМСД",'01.06.2016'!#REF!="поліклініка")</f>
        <v>#REF!</v>
      </c>
      <c r="F460" t="e">
        <f>IF('01.06.2016'!#REF!="Психоневрол.",1,0)</f>
        <v>#REF!</v>
      </c>
      <c r="G460" t="e">
        <f>OR('01.06.2016'!#REF!="Інше",'01.06.2016'!#REF!="ЦРЛ",'01.06.2016'!#REF!="МЛ",'01.06.2016'!#REF!="Інфекційна")</f>
        <v>#REF!</v>
      </c>
      <c r="L460" t="e">
        <f t="shared" si="8"/>
        <v>#REF!</v>
      </c>
      <c r="N460" t="e">
        <f t="shared" si="8"/>
        <v>#REF!</v>
      </c>
    </row>
    <row r="461" spans="2:14" x14ac:dyDescent="0.25">
      <c r="B461" t="e">
        <f>IF('01.06.2016'!#REF!="НД",1,0)</f>
        <v>#REF!</v>
      </c>
      <c r="C461" t="e">
        <f>IF('01.06.2016'!#REF!="СНІДцентр",1,0)</f>
        <v>#REF!</v>
      </c>
      <c r="D461" t="e">
        <f>IF('01.06.2016'!#REF!="ПТБ",1,0)</f>
        <v>#REF!</v>
      </c>
      <c r="E461" t="e">
        <f>OR('01.06.2016'!#REF!="ПМСД",'01.06.2016'!#REF!="поліклініка")</f>
        <v>#REF!</v>
      </c>
      <c r="F461" t="e">
        <f>IF('01.06.2016'!#REF!="Психоневрол.",1,0)</f>
        <v>#REF!</v>
      </c>
      <c r="G461" t="e">
        <f>OR('01.06.2016'!#REF!="Інше",'01.06.2016'!#REF!="ЦРЛ",'01.06.2016'!#REF!="МЛ",'01.06.2016'!#REF!="Інфекційна")</f>
        <v>#REF!</v>
      </c>
      <c r="L461" t="e">
        <f t="shared" si="8"/>
        <v>#REF!</v>
      </c>
      <c r="N461" t="e">
        <f t="shared" si="8"/>
        <v>#REF!</v>
      </c>
    </row>
    <row r="462" spans="2:14" x14ac:dyDescent="0.25">
      <c r="B462" t="e">
        <f>IF('01.06.2016'!#REF!="НД",1,0)</f>
        <v>#REF!</v>
      </c>
      <c r="C462" t="e">
        <f>IF('01.06.2016'!#REF!="СНІДцентр",1,0)</f>
        <v>#REF!</v>
      </c>
      <c r="D462" t="e">
        <f>IF('01.06.2016'!#REF!="ПТБ",1,0)</f>
        <v>#REF!</v>
      </c>
      <c r="E462" t="e">
        <f>OR('01.06.2016'!#REF!="ПМСД",'01.06.2016'!#REF!="поліклініка")</f>
        <v>#REF!</v>
      </c>
      <c r="F462" t="e">
        <f>IF('01.06.2016'!#REF!="Психоневрол.",1,0)</f>
        <v>#REF!</v>
      </c>
      <c r="G462" t="e">
        <f>OR('01.06.2016'!#REF!="Інше",'01.06.2016'!#REF!="ЦРЛ",'01.06.2016'!#REF!="МЛ",'01.06.2016'!#REF!="Інфекційна")</f>
        <v>#REF!</v>
      </c>
      <c r="L462" t="e">
        <f t="shared" si="8"/>
        <v>#REF!</v>
      </c>
      <c r="N462" t="e">
        <f t="shared" si="8"/>
        <v>#REF!</v>
      </c>
    </row>
    <row r="463" spans="2:14" x14ac:dyDescent="0.25">
      <c r="B463" t="e">
        <f>IF('01.06.2016'!#REF!="НД",1,0)</f>
        <v>#REF!</v>
      </c>
      <c r="C463" t="e">
        <f>IF('01.06.2016'!#REF!="СНІДцентр",1,0)</f>
        <v>#REF!</v>
      </c>
      <c r="D463" t="e">
        <f>IF('01.06.2016'!#REF!="ПТБ",1,0)</f>
        <v>#REF!</v>
      </c>
      <c r="E463" t="e">
        <f>OR('01.06.2016'!#REF!="ПМСД",'01.06.2016'!#REF!="поліклініка")</f>
        <v>#REF!</v>
      </c>
      <c r="F463" t="e">
        <f>IF('01.06.2016'!#REF!="Психоневрол.",1,0)</f>
        <v>#REF!</v>
      </c>
      <c r="G463" t="e">
        <f>OR('01.06.2016'!#REF!="Інше",'01.06.2016'!#REF!="ЦРЛ",'01.06.2016'!#REF!="МЛ",'01.06.2016'!#REF!="Інфекційна")</f>
        <v>#REF!</v>
      </c>
      <c r="L463" t="e">
        <f t="shared" si="8"/>
        <v>#REF!</v>
      </c>
      <c r="N463" t="e">
        <f t="shared" si="8"/>
        <v>#REF!</v>
      </c>
    </row>
    <row r="464" spans="2:14" x14ac:dyDescent="0.25">
      <c r="B464" t="e">
        <f>IF('01.06.2016'!#REF!="НД",1,0)</f>
        <v>#REF!</v>
      </c>
      <c r="C464" t="e">
        <f>IF('01.06.2016'!#REF!="СНІДцентр",1,0)</f>
        <v>#REF!</v>
      </c>
      <c r="D464" t="e">
        <f>IF('01.06.2016'!#REF!="ПТБ",1,0)</f>
        <v>#REF!</v>
      </c>
      <c r="E464" t="e">
        <f>OR('01.06.2016'!#REF!="ПМСД",'01.06.2016'!#REF!="поліклініка")</f>
        <v>#REF!</v>
      </c>
      <c r="F464" t="e">
        <f>IF('01.06.2016'!#REF!="Психоневрол.",1,0)</f>
        <v>#REF!</v>
      </c>
      <c r="G464" t="e">
        <f>OR('01.06.2016'!#REF!="Інше",'01.06.2016'!#REF!="ЦРЛ",'01.06.2016'!#REF!="МЛ",'01.06.2016'!#REF!="Інфекційна")</f>
        <v>#REF!</v>
      </c>
      <c r="L464" t="e">
        <f t="shared" si="8"/>
        <v>#REF!</v>
      </c>
      <c r="N464" t="e">
        <f t="shared" si="8"/>
        <v>#REF!</v>
      </c>
    </row>
    <row r="465" spans="2:14" x14ac:dyDescent="0.25">
      <c r="B465" t="e">
        <f>IF('01.06.2016'!#REF!="НД",1,0)</f>
        <v>#REF!</v>
      </c>
      <c r="C465" t="e">
        <f>IF('01.06.2016'!#REF!="СНІДцентр",1,0)</f>
        <v>#REF!</v>
      </c>
      <c r="D465" t="e">
        <f>IF('01.06.2016'!#REF!="ПТБ",1,0)</f>
        <v>#REF!</v>
      </c>
      <c r="E465" t="e">
        <f>OR('01.06.2016'!#REF!="ПМСД",'01.06.2016'!#REF!="поліклініка")</f>
        <v>#REF!</v>
      </c>
      <c r="F465" t="e">
        <f>IF('01.06.2016'!#REF!="Психоневрол.",1,0)</f>
        <v>#REF!</v>
      </c>
      <c r="G465" t="e">
        <f>OR('01.06.2016'!#REF!="Інше",'01.06.2016'!#REF!="ЦРЛ",'01.06.2016'!#REF!="МЛ",'01.06.2016'!#REF!="Інфекційна")</f>
        <v>#REF!</v>
      </c>
      <c r="L465" t="e">
        <f t="shared" si="8"/>
        <v>#REF!</v>
      </c>
      <c r="N465" t="e">
        <f t="shared" si="8"/>
        <v>#REF!</v>
      </c>
    </row>
    <row r="466" spans="2:14" x14ac:dyDescent="0.25">
      <c r="B466" t="e">
        <f>IF('01.06.2016'!#REF!="НД",1,0)</f>
        <v>#REF!</v>
      </c>
      <c r="C466" t="e">
        <f>IF('01.06.2016'!#REF!="СНІДцентр",1,0)</f>
        <v>#REF!</v>
      </c>
      <c r="D466" t="e">
        <f>IF('01.06.2016'!#REF!="ПТБ",1,0)</f>
        <v>#REF!</v>
      </c>
      <c r="E466" t="e">
        <f>OR('01.06.2016'!#REF!="ПМСД",'01.06.2016'!#REF!="поліклініка")</f>
        <v>#REF!</v>
      </c>
      <c r="F466" t="e">
        <f>IF('01.06.2016'!#REF!="Психоневрол.",1,0)</f>
        <v>#REF!</v>
      </c>
      <c r="G466" t="e">
        <f>OR('01.06.2016'!#REF!="Інше",'01.06.2016'!#REF!="ЦРЛ",'01.06.2016'!#REF!="МЛ",'01.06.2016'!#REF!="Інфекційна")</f>
        <v>#REF!</v>
      </c>
      <c r="L466" t="e">
        <f t="shared" si="8"/>
        <v>#REF!</v>
      </c>
      <c r="N466" t="e">
        <f t="shared" si="8"/>
        <v>#REF!</v>
      </c>
    </row>
    <row r="467" spans="2:14" x14ac:dyDescent="0.25">
      <c r="B467" t="e">
        <f>IF('01.06.2016'!#REF!="НД",1,0)</f>
        <v>#REF!</v>
      </c>
      <c r="C467" t="e">
        <f>IF('01.06.2016'!#REF!="СНІДцентр",1,0)</f>
        <v>#REF!</v>
      </c>
      <c r="D467" t="e">
        <f>IF('01.06.2016'!#REF!="ПТБ",1,0)</f>
        <v>#REF!</v>
      </c>
      <c r="E467" t="e">
        <f>OR('01.06.2016'!#REF!="ПМСД",'01.06.2016'!#REF!="поліклініка")</f>
        <v>#REF!</v>
      </c>
      <c r="F467" t="e">
        <f>IF('01.06.2016'!#REF!="Психоневрол.",1,0)</f>
        <v>#REF!</v>
      </c>
      <c r="G467" t="e">
        <f>OR('01.06.2016'!#REF!="Інше",'01.06.2016'!#REF!="ЦРЛ",'01.06.2016'!#REF!="МЛ",'01.06.2016'!#REF!="Інфекційна")</f>
        <v>#REF!</v>
      </c>
      <c r="L467" t="e">
        <f t="shared" si="8"/>
        <v>#REF!</v>
      </c>
      <c r="N467" t="e">
        <f t="shared" si="8"/>
        <v>#REF!</v>
      </c>
    </row>
    <row r="468" spans="2:14" x14ac:dyDescent="0.25">
      <c r="B468" t="e">
        <f>IF('01.06.2016'!#REF!="НД",1,0)</f>
        <v>#REF!</v>
      </c>
      <c r="C468" t="e">
        <f>IF('01.06.2016'!#REF!="СНІДцентр",1,0)</f>
        <v>#REF!</v>
      </c>
      <c r="D468" t="e">
        <f>IF('01.06.2016'!#REF!="ПТБ",1,0)</f>
        <v>#REF!</v>
      </c>
      <c r="E468" t="e">
        <f>OR('01.06.2016'!#REF!="ПМСД",'01.06.2016'!#REF!="поліклініка")</f>
        <v>#REF!</v>
      </c>
      <c r="F468" t="e">
        <f>IF('01.06.2016'!#REF!="Психоневрол.",1,0)</f>
        <v>#REF!</v>
      </c>
      <c r="G468" t="e">
        <f>OR('01.06.2016'!#REF!="Інше",'01.06.2016'!#REF!="ЦРЛ",'01.06.2016'!#REF!="МЛ",'01.06.2016'!#REF!="Інфекційна")</f>
        <v>#REF!</v>
      </c>
      <c r="L468" t="e">
        <f t="shared" si="8"/>
        <v>#REF!</v>
      </c>
      <c r="N468" t="e">
        <f t="shared" si="8"/>
        <v>#REF!</v>
      </c>
    </row>
    <row r="469" spans="2:14" x14ac:dyDescent="0.25">
      <c r="B469" t="e">
        <f>IF('01.06.2016'!#REF!="НД",1,0)</f>
        <v>#REF!</v>
      </c>
      <c r="C469" t="e">
        <f>IF('01.06.2016'!#REF!="СНІДцентр",1,0)</f>
        <v>#REF!</v>
      </c>
      <c r="D469" t="e">
        <f>IF('01.06.2016'!#REF!="ПТБ",1,0)</f>
        <v>#REF!</v>
      </c>
      <c r="E469" t="e">
        <f>OR('01.06.2016'!#REF!="ПМСД",'01.06.2016'!#REF!="поліклініка")</f>
        <v>#REF!</v>
      </c>
      <c r="F469" t="e">
        <f>IF('01.06.2016'!#REF!="Психоневрол.",1,0)</f>
        <v>#REF!</v>
      </c>
      <c r="G469" t="e">
        <f>OR('01.06.2016'!#REF!="Інше",'01.06.2016'!#REF!="ЦРЛ",'01.06.2016'!#REF!="МЛ",'01.06.2016'!#REF!="Інфекційна")</f>
        <v>#REF!</v>
      </c>
      <c r="L469" t="e">
        <f t="shared" si="8"/>
        <v>#REF!</v>
      </c>
      <c r="N469" t="e">
        <f t="shared" si="8"/>
        <v>#REF!</v>
      </c>
    </row>
    <row r="470" spans="2:14" x14ac:dyDescent="0.25">
      <c r="B470" t="e">
        <f>IF('01.06.2016'!#REF!="НД",1,0)</f>
        <v>#REF!</v>
      </c>
      <c r="C470" t="e">
        <f>IF('01.06.2016'!#REF!="СНІДцентр",1,0)</f>
        <v>#REF!</v>
      </c>
      <c r="D470" t="e">
        <f>IF('01.06.2016'!#REF!="ПТБ",1,0)</f>
        <v>#REF!</v>
      </c>
      <c r="E470" t="e">
        <f>OR('01.06.2016'!#REF!="ПМСД",'01.06.2016'!#REF!="поліклініка")</f>
        <v>#REF!</v>
      </c>
      <c r="F470" t="e">
        <f>IF('01.06.2016'!#REF!="Психоневрол.",1,0)</f>
        <v>#REF!</v>
      </c>
      <c r="G470" t="e">
        <f>OR('01.06.2016'!#REF!="Інше",'01.06.2016'!#REF!="ЦРЛ",'01.06.2016'!#REF!="МЛ",'01.06.2016'!#REF!="Інфекційна")</f>
        <v>#REF!</v>
      </c>
      <c r="L470" t="e">
        <f t="shared" si="8"/>
        <v>#REF!</v>
      </c>
      <c r="N470" t="e">
        <f t="shared" si="8"/>
        <v>#REF!</v>
      </c>
    </row>
    <row r="471" spans="2:14" x14ac:dyDescent="0.25">
      <c r="B471" t="e">
        <f>IF('01.06.2016'!#REF!="НД",1,0)</f>
        <v>#REF!</v>
      </c>
      <c r="C471" t="e">
        <f>IF('01.06.2016'!#REF!="СНІДцентр",1,0)</f>
        <v>#REF!</v>
      </c>
      <c r="D471" t="e">
        <f>IF('01.06.2016'!#REF!="ПТБ",1,0)</f>
        <v>#REF!</v>
      </c>
      <c r="E471" t="e">
        <f>OR('01.06.2016'!#REF!="ПМСД",'01.06.2016'!#REF!="поліклініка")</f>
        <v>#REF!</v>
      </c>
      <c r="F471" t="e">
        <f>IF('01.06.2016'!#REF!="Психоневрол.",1,0)</f>
        <v>#REF!</v>
      </c>
      <c r="G471" t="e">
        <f>OR('01.06.2016'!#REF!="Інше",'01.06.2016'!#REF!="ЦРЛ",'01.06.2016'!#REF!="МЛ",'01.06.2016'!#REF!="Інфекційна")</f>
        <v>#REF!</v>
      </c>
      <c r="L471" t="e">
        <f t="shared" si="8"/>
        <v>#REF!</v>
      </c>
      <c r="N471" t="e">
        <f t="shared" si="8"/>
        <v>#REF!</v>
      </c>
    </row>
    <row r="472" spans="2:14" x14ac:dyDescent="0.25">
      <c r="B472" t="e">
        <f>IF('01.06.2016'!#REF!="НД",1,0)</f>
        <v>#REF!</v>
      </c>
      <c r="C472" t="e">
        <f>IF('01.06.2016'!#REF!="СНІДцентр",1,0)</f>
        <v>#REF!</v>
      </c>
      <c r="D472" t="e">
        <f>IF('01.06.2016'!#REF!="ПТБ",1,0)</f>
        <v>#REF!</v>
      </c>
      <c r="E472" t="e">
        <f>OR('01.06.2016'!#REF!="ПМСД",'01.06.2016'!#REF!="поліклініка")</f>
        <v>#REF!</v>
      </c>
      <c r="F472" t="e">
        <f>IF('01.06.2016'!#REF!="Психоневрол.",1,0)</f>
        <v>#REF!</v>
      </c>
      <c r="G472" t="e">
        <f>OR('01.06.2016'!#REF!="Інше",'01.06.2016'!#REF!="ЦРЛ",'01.06.2016'!#REF!="МЛ",'01.06.2016'!#REF!="Інфекційна")</f>
        <v>#REF!</v>
      </c>
      <c r="L472" t="e">
        <f t="shared" si="8"/>
        <v>#REF!</v>
      </c>
      <c r="N472" t="e">
        <f t="shared" si="8"/>
        <v>#REF!</v>
      </c>
    </row>
    <row r="473" spans="2:14" x14ac:dyDescent="0.25">
      <c r="B473" t="e">
        <f>IF('01.06.2016'!#REF!="НД",1,0)</f>
        <v>#REF!</v>
      </c>
      <c r="C473" t="e">
        <f>IF('01.06.2016'!#REF!="СНІДцентр",1,0)</f>
        <v>#REF!</v>
      </c>
      <c r="D473" t="e">
        <f>IF('01.06.2016'!#REF!="ПТБ",1,0)</f>
        <v>#REF!</v>
      </c>
      <c r="E473" t="e">
        <f>OR('01.06.2016'!#REF!="ПМСД",'01.06.2016'!#REF!="поліклініка")</f>
        <v>#REF!</v>
      </c>
      <c r="F473" t="e">
        <f>IF('01.06.2016'!#REF!="Психоневрол.",1,0)</f>
        <v>#REF!</v>
      </c>
      <c r="G473" t="e">
        <f>OR('01.06.2016'!#REF!="Інше",'01.06.2016'!#REF!="ЦРЛ",'01.06.2016'!#REF!="МЛ",'01.06.2016'!#REF!="Інфекційна")</f>
        <v>#REF!</v>
      </c>
      <c r="L473" t="e">
        <f t="shared" si="8"/>
        <v>#REF!</v>
      </c>
      <c r="N473" t="e">
        <f t="shared" si="8"/>
        <v>#REF!</v>
      </c>
    </row>
    <row r="474" spans="2:14" x14ac:dyDescent="0.25">
      <c r="B474" t="e">
        <f>IF('01.06.2016'!#REF!="НД",1,0)</f>
        <v>#REF!</v>
      </c>
      <c r="C474" t="e">
        <f>IF('01.06.2016'!#REF!="СНІДцентр",1,0)</f>
        <v>#REF!</v>
      </c>
      <c r="D474" t="e">
        <f>IF('01.06.2016'!#REF!="ПТБ",1,0)</f>
        <v>#REF!</v>
      </c>
      <c r="E474" t="e">
        <f>OR('01.06.2016'!#REF!="ПМСД",'01.06.2016'!#REF!="поліклініка")</f>
        <v>#REF!</v>
      </c>
      <c r="F474" t="e">
        <f>IF('01.06.2016'!#REF!="Психоневрол.",1,0)</f>
        <v>#REF!</v>
      </c>
      <c r="G474" t="e">
        <f>OR('01.06.2016'!#REF!="Інше",'01.06.2016'!#REF!="ЦРЛ",'01.06.2016'!#REF!="МЛ",'01.06.2016'!#REF!="Інфекційна")</f>
        <v>#REF!</v>
      </c>
      <c r="L474" t="e">
        <f t="shared" si="8"/>
        <v>#REF!</v>
      </c>
      <c r="N474" t="e">
        <f t="shared" si="8"/>
        <v>#REF!</v>
      </c>
    </row>
    <row r="475" spans="2:14" x14ac:dyDescent="0.25">
      <c r="B475" t="e">
        <f>IF('01.06.2016'!#REF!="НД",1,0)</f>
        <v>#REF!</v>
      </c>
      <c r="C475" t="e">
        <f>IF('01.06.2016'!#REF!="СНІДцентр",1,0)</f>
        <v>#REF!</v>
      </c>
      <c r="D475" t="e">
        <f>IF('01.06.2016'!#REF!="ПТБ",1,0)</f>
        <v>#REF!</v>
      </c>
      <c r="E475" t="e">
        <f>OR('01.06.2016'!#REF!="ПМСД",'01.06.2016'!#REF!="поліклініка")</f>
        <v>#REF!</v>
      </c>
      <c r="F475" t="e">
        <f>IF('01.06.2016'!#REF!="Психоневрол.",1,0)</f>
        <v>#REF!</v>
      </c>
      <c r="G475" t="e">
        <f>OR('01.06.2016'!#REF!="Інше",'01.06.2016'!#REF!="ЦРЛ",'01.06.2016'!#REF!="МЛ",'01.06.2016'!#REF!="Інфекційна")</f>
        <v>#REF!</v>
      </c>
      <c r="L475" t="e">
        <f t="shared" si="8"/>
        <v>#REF!</v>
      </c>
      <c r="N475" t="e">
        <f t="shared" si="8"/>
        <v>#REF!</v>
      </c>
    </row>
    <row r="476" spans="2:14" x14ac:dyDescent="0.25">
      <c r="B476" t="e">
        <f>IF('01.06.2016'!#REF!="НД",1,0)</f>
        <v>#REF!</v>
      </c>
      <c r="C476" t="e">
        <f>IF('01.06.2016'!#REF!="СНІДцентр",1,0)</f>
        <v>#REF!</v>
      </c>
      <c r="D476" t="e">
        <f>IF('01.06.2016'!#REF!="ПТБ",1,0)</f>
        <v>#REF!</v>
      </c>
      <c r="E476" t="e">
        <f>OR('01.06.2016'!#REF!="ПМСД",'01.06.2016'!#REF!="поліклініка")</f>
        <v>#REF!</v>
      </c>
      <c r="F476" t="e">
        <f>IF('01.06.2016'!#REF!="Психоневрол.",1,0)</f>
        <v>#REF!</v>
      </c>
      <c r="G476" t="e">
        <f>OR('01.06.2016'!#REF!="Інше",'01.06.2016'!#REF!="ЦРЛ",'01.06.2016'!#REF!="МЛ",'01.06.2016'!#REF!="Інфекційна")</f>
        <v>#REF!</v>
      </c>
      <c r="L476" t="e">
        <f t="shared" si="8"/>
        <v>#REF!</v>
      </c>
      <c r="N476" t="e">
        <f t="shared" si="8"/>
        <v>#REF!</v>
      </c>
    </row>
    <row r="477" spans="2:14" x14ac:dyDescent="0.25">
      <c r="B477" t="e">
        <f>IF('01.06.2016'!#REF!="НД",1,0)</f>
        <v>#REF!</v>
      </c>
      <c r="C477" t="e">
        <f>IF('01.06.2016'!#REF!="СНІДцентр",1,0)</f>
        <v>#REF!</v>
      </c>
      <c r="D477" t="e">
        <f>IF('01.06.2016'!#REF!="ПТБ",1,0)</f>
        <v>#REF!</v>
      </c>
      <c r="E477" t="e">
        <f>OR('01.06.2016'!#REF!="ПМСД",'01.06.2016'!#REF!="поліклініка")</f>
        <v>#REF!</v>
      </c>
      <c r="F477" t="e">
        <f>IF('01.06.2016'!#REF!="Психоневрол.",1,0)</f>
        <v>#REF!</v>
      </c>
      <c r="G477" t="e">
        <f>OR('01.06.2016'!#REF!="Інше",'01.06.2016'!#REF!="ЦРЛ",'01.06.2016'!#REF!="МЛ",'01.06.2016'!#REF!="Інфекційна")</f>
        <v>#REF!</v>
      </c>
      <c r="L477" t="e">
        <f t="shared" si="8"/>
        <v>#REF!</v>
      </c>
      <c r="N477" t="e">
        <f t="shared" si="8"/>
        <v>#REF!</v>
      </c>
    </row>
    <row r="478" spans="2:14" x14ac:dyDescent="0.25">
      <c r="B478" t="e">
        <f>IF('01.06.2016'!#REF!="НД",1,0)</f>
        <v>#REF!</v>
      </c>
      <c r="C478" t="e">
        <f>IF('01.06.2016'!#REF!="СНІДцентр",1,0)</f>
        <v>#REF!</v>
      </c>
      <c r="D478" t="e">
        <f>IF('01.06.2016'!#REF!="ПТБ",1,0)</f>
        <v>#REF!</v>
      </c>
      <c r="E478" t="e">
        <f>OR('01.06.2016'!#REF!="ПМСД",'01.06.2016'!#REF!="поліклініка")</f>
        <v>#REF!</v>
      </c>
      <c r="F478" t="e">
        <f>IF('01.06.2016'!#REF!="Психоневрол.",1,0)</f>
        <v>#REF!</v>
      </c>
      <c r="G478" t="e">
        <f>OR('01.06.2016'!#REF!="Інше",'01.06.2016'!#REF!="ЦРЛ",'01.06.2016'!#REF!="МЛ",'01.06.2016'!#REF!="Інфекційна")</f>
        <v>#REF!</v>
      </c>
      <c r="L478" t="e">
        <f t="shared" si="8"/>
        <v>#REF!</v>
      </c>
      <c r="N478" t="e">
        <f t="shared" si="8"/>
        <v>#REF!</v>
      </c>
    </row>
    <row r="479" spans="2:14" x14ac:dyDescent="0.25">
      <c r="B479" t="e">
        <f>IF('01.06.2016'!#REF!="НД",1,0)</f>
        <v>#REF!</v>
      </c>
      <c r="C479" t="e">
        <f>IF('01.06.2016'!#REF!="СНІДцентр",1,0)</f>
        <v>#REF!</v>
      </c>
      <c r="D479" t="e">
        <f>IF('01.06.2016'!#REF!="ПТБ",1,0)</f>
        <v>#REF!</v>
      </c>
      <c r="E479" t="e">
        <f>OR('01.06.2016'!#REF!="ПМСД",'01.06.2016'!#REF!="поліклініка")</f>
        <v>#REF!</v>
      </c>
      <c r="F479" t="e">
        <f>IF('01.06.2016'!#REF!="Психоневрол.",1,0)</f>
        <v>#REF!</v>
      </c>
      <c r="G479" t="e">
        <f>OR('01.06.2016'!#REF!="Інше",'01.06.2016'!#REF!="ЦРЛ",'01.06.2016'!#REF!="МЛ",'01.06.2016'!#REF!="Інфекційна")</f>
        <v>#REF!</v>
      </c>
      <c r="L479" t="e">
        <f t="shared" si="8"/>
        <v>#REF!</v>
      </c>
      <c r="N479" t="e">
        <f t="shared" si="8"/>
        <v>#REF!</v>
      </c>
    </row>
    <row r="480" spans="2:14" x14ac:dyDescent="0.25">
      <c r="B480" t="e">
        <f>IF('01.06.2016'!#REF!="НД",1,0)</f>
        <v>#REF!</v>
      </c>
      <c r="C480" t="e">
        <f>IF('01.06.2016'!#REF!="СНІДцентр",1,0)</f>
        <v>#REF!</v>
      </c>
      <c r="D480" t="e">
        <f>IF('01.06.2016'!#REF!="ПТБ",1,0)</f>
        <v>#REF!</v>
      </c>
      <c r="E480" t="e">
        <f>OR('01.06.2016'!#REF!="ПМСД",'01.06.2016'!#REF!="поліклініка")</f>
        <v>#REF!</v>
      </c>
      <c r="F480" t="e">
        <f>IF('01.06.2016'!#REF!="Психоневрол.",1,0)</f>
        <v>#REF!</v>
      </c>
      <c r="G480" t="e">
        <f>OR('01.06.2016'!#REF!="Інше",'01.06.2016'!#REF!="ЦРЛ",'01.06.2016'!#REF!="МЛ",'01.06.2016'!#REF!="Інфекційна")</f>
        <v>#REF!</v>
      </c>
      <c r="L480" t="e">
        <f t="shared" si="8"/>
        <v>#REF!</v>
      </c>
      <c r="N480" t="e">
        <f t="shared" si="8"/>
        <v>#REF!</v>
      </c>
    </row>
    <row r="481" spans="2:14" x14ac:dyDescent="0.25">
      <c r="B481" t="e">
        <f>IF('01.06.2016'!#REF!="НД",1,0)</f>
        <v>#REF!</v>
      </c>
      <c r="C481" t="e">
        <f>IF('01.06.2016'!#REF!="СНІДцентр",1,0)</f>
        <v>#REF!</v>
      </c>
      <c r="D481" t="e">
        <f>IF('01.06.2016'!#REF!="ПТБ",1,0)</f>
        <v>#REF!</v>
      </c>
      <c r="E481" t="e">
        <f>OR('01.06.2016'!#REF!="ПМСД",'01.06.2016'!#REF!="поліклініка")</f>
        <v>#REF!</v>
      </c>
      <c r="F481" t="e">
        <f>IF('01.06.2016'!#REF!="Психоневрол.",1,0)</f>
        <v>#REF!</v>
      </c>
      <c r="G481" t="e">
        <f>OR('01.06.2016'!#REF!="Інше",'01.06.2016'!#REF!="ЦРЛ",'01.06.2016'!#REF!="МЛ",'01.06.2016'!#REF!="Інфекційна")</f>
        <v>#REF!</v>
      </c>
      <c r="L481" t="e">
        <f t="shared" si="8"/>
        <v>#REF!</v>
      </c>
      <c r="N481" t="e">
        <f t="shared" si="8"/>
        <v>#REF!</v>
      </c>
    </row>
    <row r="482" spans="2:14" x14ac:dyDescent="0.25">
      <c r="B482" t="e">
        <f>IF('01.06.2016'!#REF!="НД",1,0)</f>
        <v>#REF!</v>
      </c>
      <c r="C482" t="e">
        <f>IF('01.06.2016'!#REF!="СНІДцентр",1,0)</f>
        <v>#REF!</v>
      </c>
      <c r="D482" t="e">
        <f>IF('01.06.2016'!#REF!="ПТБ",1,0)</f>
        <v>#REF!</v>
      </c>
      <c r="E482" t="e">
        <f>OR('01.06.2016'!#REF!="ПМСД",'01.06.2016'!#REF!="поліклініка")</f>
        <v>#REF!</v>
      </c>
      <c r="F482" t="e">
        <f>IF('01.06.2016'!#REF!="Психоневрол.",1,0)</f>
        <v>#REF!</v>
      </c>
      <c r="G482" t="e">
        <f>OR('01.06.2016'!#REF!="Інше",'01.06.2016'!#REF!="ЦРЛ",'01.06.2016'!#REF!="МЛ",'01.06.2016'!#REF!="Інфекційна")</f>
        <v>#REF!</v>
      </c>
      <c r="L482" t="e">
        <f t="shared" si="8"/>
        <v>#REF!</v>
      </c>
      <c r="N482" t="e">
        <f t="shared" si="8"/>
        <v>#REF!</v>
      </c>
    </row>
    <row r="483" spans="2:14" x14ac:dyDescent="0.25">
      <c r="B483" t="e">
        <f>IF('01.06.2016'!#REF!="НД",1,0)</f>
        <v>#REF!</v>
      </c>
      <c r="C483" t="e">
        <f>IF('01.06.2016'!#REF!="СНІДцентр",1,0)</f>
        <v>#REF!</v>
      </c>
      <c r="D483" t="e">
        <f>IF('01.06.2016'!#REF!="ПТБ",1,0)</f>
        <v>#REF!</v>
      </c>
      <c r="E483" t="e">
        <f>OR('01.06.2016'!#REF!="ПМСД",'01.06.2016'!#REF!="поліклініка")</f>
        <v>#REF!</v>
      </c>
      <c r="F483" t="e">
        <f>IF('01.06.2016'!#REF!="Психоневрол.",1,0)</f>
        <v>#REF!</v>
      </c>
      <c r="G483" t="e">
        <f>OR('01.06.2016'!#REF!="Інше",'01.06.2016'!#REF!="ЦРЛ",'01.06.2016'!#REF!="МЛ",'01.06.2016'!#REF!="Інфекційна")</f>
        <v>#REF!</v>
      </c>
      <c r="L483" t="e">
        <f t="shared" si="8"/>
        <v>#REF!</v>
      </c>
      <c r="N483" t="e">
        <f t="shared" si="8"/>
        <v>#REF!</v>
      </c>
    </row>
    <row r="484" spans="2:14" x14ac:dyDescent="0.25">
      <c r="B484" t="e">
        <f>IF('01.06.2016'!#REF!="НД",1,0)</f>
        <v>#REF!</v>
      </c>
      <c r="C484" t="e">
        <f>IF('01.06.2016'!#REF!="СНІДцентр",1,0)</f>
        <v>#REF!</v>
      </c>
      <c r="D484" t="e">
        <f>IF('01.06.2016'!#REF!="ПТБ",1,0)</f>
        <v>#REF!</v>
      </c>
      <c r="E484" t="e">
        <f>OR('01.06.2016'!#REF!="ПМСД",'01.06.2016'!#REF!="поліклініка")</f>
        <v>#REF!</v>
      </c>
      <c r="F484" t="e">
        <f>IF('01.06.2016'!#REF!="Психоневрол.",1,0)</f>
        <v>#REF!</v>
      </c>
      <c r="G484" t="e">
        <f>OR('01.06.2016'!#REF!="Інше",'01.06.2016'!#REF!="ЦРЛ",'01.06.2016'!#REF!="МЛ",'01.06.2016'!#REF!="Інфекційна")</f>
        <v>#REF!</v>
      </c>
      <c r="L484" t="e">
        <f t="shared" si="8"/>
        <v>#REF!</v>
      </c>
      <c r="N484" t="e">
        <f t="shared" si="8"/>
        <v>#REF!</v>
      </c>
    </row>
    <row r="485" spans="2:14" x14ac:dyDescent="0.25">
      <c r="B485" t="e">
        <f>IF('01.06.2016'!#REF!="НД",1,0)</f>
        <v>#REF!</v>
      </c>
      <c r="C485" t="e">
        <f>IF('01.06.2016'!#REF!="СНІДцентр",1,0)</f>
        <v>#REF!</v>
      </c>
      <c r="D485" t="e">
        <f>IF('01.06.2016'!#REF!="ПТБ",1,0)</f>
        <v>#REF!</v>
      </c>
      <c r="E485" t="e">
        <f>OR('01.06.2016'!#REF!="ПМСД",'01.06.2016'!#REF!="поліклініка")</f>
        <v>#REF!</v>
      </c>
      <c r="F485" t="e">
        <f>IF('01.06.2016'!#REF!="Психоневрол.",1,0)</f>
        <v>#REF!</v>
      </c>
      <c r="G485" t="e">
        <f>OR('01.06.2016'!#REF!="Інше",'01.06.2016'!#REF!="ЦРЛ",'01.06.2016'!#REF!="МЛ",'01.06.2016'!#REF!="Інфекційна")</f>
        <v>#REF!</v>
      </c>
      <c r="L485" t="e">
        <f t="shared" si="8"/>
        <v>#REF!</v>
      </c>
      <c r="N485" t="e">
        <f t="shared" si="8"/>
        <v>#REF!</v>
      </c>
    </row>
    <row r="486" spans="2:14" x14ac:dyDescent="0.25">
      <c r="B486" t="e">
        <f>IF('01.06.2016'!#REF!="НД",1,0)</f>
        <v>#REF!</v>
      </c>
      <c r="C486" t="e">
        <f>IF('01.06.2016'!#REF!="СНІДцентр",1,0)</f>
        <v>#REF!</v>
      </c>
      <c r="D486" t="e">
        <f>IF('01.06.2016'!#REF!="ПТБ",1,0)</f>
        <v>#REF!</v>
      </c>
      <c r="E486" t="e">
        <f>OR('01.06.2016'!#REF!="ПМСД",'01.06.2016'!#REF!="поліклініка")</f>
        <v>#REF!</v>
      </c>
      <c r="F486" t="e">
        <f>IF('01.06.2016'!#REF!="Психоневрол.",1,0)</f>
        <v>#REF!</v>
      </c>
      <c r="G486" t="e">
        <f>OR('01.06.2016'!#REF!="Інше",'01.06.2016'!#REF!="ЦРЛ",'01.06.2016'!#REF!="МЛ",'01.06.2016'!#REF!="Інфекційна")</f>
        <v>#REF!</v>
      </c>
      <c r="L486" t="e">
        <f t="shared" si="8"/>
        <v>#REF!</v>
      </c>
      <c r="N486" t="e">
        <f t="shared" si="8"/>
        <v>#REF!</v>
      </c>
    </row>
    <row r="487" spans="2:14" x14ac:dyDescent="0.25">
      <c r="B487" t="e">
        <f>IF('01.06.2016'!#REF!="НД",1,0)</f>
        <v>#REF!</v>
      </c>
      <c r="C487" t="e">
        <f>IF('01.06.2016'!#REF!="СНІДцентр",1,0)</f>
        <v>#REF!</v>
      </c>
      <c r="D487" t="e">
        <f>IF('01.06.2016'!#REF!="ПТБ",1,0)</f>
        <v>#REF!</v>
      </c>
      <c r="E487" t="e">
        <f>OR('01.06.2016'!#REF!="ПМСД",'01.06.2016'!#REF!="поліклініка")</f>
        <v>#REF!</v>
      </c>
      <c r="F487" t="e">
        <f>IF('01.06.2016'!#REF!="Психоневрол.",1,0)</f>
        <v>#REF!</v>
      </c>
      <c r="G487" t="e">
        <f>OR('01.06.2016'!#REF!="Інше",'01.06.2016'!#REF!="ЦРЛ",'01.06.2016'!#REF!="МЛ",'01.06.2016'!#REF!="Інфекційна")</f>
        <v>#REF!</v>
      </c>
      <c r="L487" t="e">
        <f t="shared" si="8"/>
        <v>#REF!</v>
      </c>
      <c r="N487" t="e">
        <f t="shared" si="8"/>
        <v>#REF!</v>
      </c>
    </row>
    <row r="488" spans="2:14" x14ac:dyDescent="0.25">
      <c r="B488" t="e">
        <f>IF('01.06.2016'!#REF!="НД",1,0)</f>
        <v>#REF!</v>
      </c>
      <c r="C488" t="e">
        <f>IF('01.06.2016'!#REF!="СНІДцентр",1,0)</f>
        <v>#REF!</v>
      </c>
      <c r="D488" t="e">
        <f>IF('01.06.2016'!#REF!="ПТБ",1,0)</f>
        <v>#REF!</v>
      </c>
      <c r="E488" t="e">
        <f>OR('01.06.2016'!#REF!="ПМСД",'01.06.2016'!#REF!="поліклініка")</f>
        <v>#REF!</v>
      </c>
      <c r="F488" t="e">
        <f>IF('01.06.2016'!#REF!="Психоневрол.",1,0)</f>
        <v>#REF!</v>
      </c>
      <c r="G488" t="e">
        <f>OR('01.06.2016'!#REF!="Інше",'01.06.2016'!#REF!="ЦРЛ",'01.06.2016'!#REF!="МЛ",'01.06.2016'!#REF!="Інфекційна")</f>
        <v>#REF!</v>
      </c>
      <c r="L488" t="e">
        <f t="shared" si="8"/>
        <v>#REF!</v>
      </c>
      <c r="N488" t="e">
        <f t="shared" si="8"/>
        <v>#REF!</v>
      </c>
    </row>
    <row r="489" spans="2:14" x14ac:dyDescent="0.25">
      <c r="B489" t="e">
        <f>IF('01.06.2016'!#REF!="НД",1,0)</f>
        <v>#REF!</v>
      </c>
      <c r="C489" t="e">
        <f>IF('01.06.2016'!#REF!="СНІДцентр",1,0)</f>
        <v>#REF!</v>
      </c>
      <c r="D489" t="e">
        <f>IF('01.06.2016'!#REF!="ПТБ",1,0)</f>
        <v>#REF!</v>
      </c>
      <c r="E489" t="e">
        <f>OR('01.06.2016'!#REF!="ПМСД",'01.06.2016'!#REF!="поліклініка")</f>
        <v>#REF!</v>
      </c>
      <c r="F489" t="e">
        <f>IF('01.06.2016'!#REF!="Психоневрол.",1,0)</f>
        <v>#REF!</v>
      </c>
      <c r="G489" t="e">
        <f>OR('01.06.2016'!#REF!="Інше",'01.06.2016'!#REF!="ЦРЛ",'01.06.2016'!#REF!="МЛ",'01.06.2016'!#REF!="Інфекційна")</f>
        <v>#REF!</v>
      </c>
      <c r="L489" t="e">
        <f t="shared" si="8"/>
        <v>#REF!</v>
      </c>
      <c r="N489" t="e">
        <f t="shared" si="8"/>
        <v>#REF!</v>
      </c>
    </row>
    <row r="490" spans="2:14" x14ac:dyDescent="0.25">
      <c r="B490" t="e">
        <f>IF('01.06.2016'!#REF!="НД",1,0)</f>
        <v>#REF!</v>
      </c>
      <c r="C490" t="e">
        <f>IF('01.06.2016'!#REF!="СНІДцентр",1,0)</f>
        <v>#REF!</v>
      </c>
      <c r="D490" t="e">
        <f>IF('01.06.2016'!#REF!="ПТБ",1,0)</f>
        <v>#REF!</v>
      </c>
      <c r="E490" t="e">
        <f>OR('01.06.2016'!#REF!="ПМСД",'01.06.2016'!#REF!="поліклініка")</f>
        <v>#REF!</v>
      </c>
      <c r="F490" t="e">
        <f>IF('01.06.2016'!#REF!="Психоневрол.",1,0)</f>
        <v>#REF!</v>
      </c>
      <c r="G490" t="e">
        <f>OR('01.06.2016'!#REF!="Інше",'01.06.2016'!#REF!="ЦРЛ",'01.06.2016'!#REF!="МЛ",'01.06.2016'!#REF!="Інфекційна")</f>
        <v>#REF!</v>
      </c>
      <c r="L490" t="e">
        <f t="shared" si="8"/>
        <v>#REF!</v>
      </c>
      <c r="N490" t="e">
        <f t="shared" si="8"/>
        <v>#REF!</v>
      </c>
    </row>
    <row r="491" spans="2:14" x14ac:dyDescent="0.25">
      <c r="B491" t="e">
        <f>IF('01.06.2016'!#REF!="НД",1,0)</f>
        <v>#REF!</v>
      </c>
      <c r="C491" t="e">
        <f>IF('01.06.2016'!#REF!="СНІДцентр",1,0)</f>
        <v>#REF!</v>
      </c>
      <c r="D491" t="e">
        <f>IF('01.06.2016'!#REF!="ПТБ",1,0)</f>
        <v>#REF!</v>
      </c>
      <c r="E491" t="e">
        <f>OR('01.06.2016'!#REF!="ПМСД",'01.06.2016'!#REF!="поліклініка")</f>
        <v>#REF!</v>
      </c>
      <c r="F491" t="e">
        <f>IF('01.06.2016'!#REF!="Психоневрол.",1,0)</f>
        <v>#REF!</v>
      </c>
      <c r="G491" t="e">
        <f>OR('01.06.2016'!#REF!="Інше",'01.06.2016'!#REF!="ЦРЛ",'01.06.2016'!#REF!="МЛ",'01.06.2016'!#REF!="Інфекційна")</f>
        <v>#REF!</v>
      </c>
      <c r="L491" t="e">
        <f t="shared" si="8"/>
        <v>#REF!</v>
      </c>
      <c r="N491" t="e">
        <f t="shared" si="8"/>
        <v>#REF!</v>
      </c>
    </row>
    <row r="492" spans="2:14" x14ac:dyDescent="0.25">
      <c r="B492" t="e">
        <f>IF('01.06.2016'!#REF!="НД",1,0)</f>
        <v>#REF!</v>
      </c>
      <c r="C492" t="e">
        <f>IF('01.06.2016'!#REF!="СНІДцентр",1,0)</f>
        <v>#REF!</v>
      </c>
      <c r="D492" t="e">
        <f>IF('01.06.2016'!#REF!="ПТБ",1,0)</f>
        <v>#REF!</v>
      </c>
      <c r="E492" t="e">
        <f>OR('01.06.2016'!#REF!="ПМСД",'01.06.2016'!#REF!="поліклініка")</f>
        <v>#REF!</v>
      </c>
      <c r="F492" t="e">
        <f>IF('01.06.2016'!#REF!="Психоневрол.",1,0)</f>
        <v>#REF!</v>
      </c>
      <c r="G492" t="e">
        <f>OR('01.06.2016'!#REF!="Інше",'01.06.2016'!#REF!="ЦРЛ",'01.06.2016'!#REF!="МЛ",'01.06.2016'!#REF!="Інфекційна")</f>
        <v>#REF!</v>
      </c>
      <c r="L492" t="e">
        <f t="shared" si="8"/>
        <v>#REF!</v>
      </c>
      <c r="N492" t="e">
        <f t="shared" si="8"/>
        <v>#REF!</v>
      </c>
    </row>
    <row r="493" spans="2:14" x14ac:dyDescent="0.25">
      <c r="B493" t="e">
        <f>IF('01.06.2016'!#REF!="НД",1,0)</f>
        <v>#REF!</v>
      </c>
      <c r="C493" t="e">
        <f>IF('01.06.2016'!#REF!="СНІДцентр",1,0)</f>
        <v>#REF!</v>
      </c>
      <c r="D493" t="e">
        <f>IF('01.06.2016'!#REF!="ПТБ",1,0)</f>
        <v>#REF!</v>
      </c>
      <c r="E493" t="e">
        <f>OR('01.06.2016'!#REF!="ПМСД",'01.06.2016'!#REF!="поліклініка")</f>
        <v>#REF!</v>
      </c>
      <c r="F493" t="e">
        <f>IF('01.06.2016'!#REF!="Психоневрол.",1,0)</f>
        <v>#REF!</v>
      </c>
      <c r="G493" t="e">
        <f>OR('01.06.2016'!#REF!="Інше",'01.06.2016'!#REF!="ЦРЛ",'01.06.2016'!#REF!="МЛ",'01.06.2016'!#REF!="Інфекційна")</f>
        <v>#REF!</v>
      </c>
      <c r="L493" t="e">
        <f t="shared" si="8"/>
        <v>#REF!</v>
      </c>
      <c r="N493" t="e">
        <f t="shared" si="8"/>
        <v>#REF!</v>
      </c>
    </row>
    <row r="494" spans="2:14" x14ac:dyDescent="0.25">
      <c r="B494" t="e">
        <f>IF('01.06.2016'!#REF!="НД",1,0)</f>
        <v>#REF!</v>
      </c>
      <c r="C494" t="e">
        <f>IF('01.06.2016'!#REF!="СНІДцентр",1,0)</f>
        <v>#REF!</v>
      </c>
      <c r="D494" t="e">
        <f>IF('01.06.2016'!#REF!="ПТБ",1,0)</f>
        <v>#REF!</v>
      </c>
      <c r="E494" t="e">
        <f>OR('01.06.2016'!#REF!="ПМСД",'01.06.2016'!#REF!="поліклініка")</f>
        <v>#REF!</v>
      </c>
      <c r="F494" t="e">
        <f>IF('01.06.2016'!#REF!="Психоневрол.",1,0)</f>
        <v>#REF!</v>
      </c>
      <c r="G494" t="e">
        <f>OR('01.06.2016'!#REF!="Інше",'01.06.2016'!#REF!="ЦРЛ",'01.06.2016'!#REF!="МЛ",'01.06.2016'!#REF!="Інфекційна")</f>
        <v>#REF!</v>
      </c>
      <c r="L494" t="e">
        <f t="shared" si="8"/>
        <v>#REF!</v>
      </c>
      <c r="N494" t="e">
        <f t="shared" si="8"/>
        <v>#REF!</v>
      </c>
    </row>
    <row r="495" spans="2:14" x14ac:dyDescent="0.25">
      <c r="B495" t="e">
        <f>IF('01.06.2016'!#REF!="НД",1,0)</f>
        <v>#REF!</v>
      </c>
      <c r="C495" t="e">
        <f>IF('01.06.2016'!#REF!="СНІДцентр",1,0)</f>
        <v>#REF!</v>
      </c>
      <c r="D495" t="e">
        <f>IF('01.06.2016'!#REF!="ПТБ",1,0)</f>
        <v>#REF!</v>
      </c>
      <c r="E495" t="e">
        <f>OR('01.06.2016'!#REF!="ПМСД",'01.06.2016'!#REF!="поліклініка")</f>
        <v>#REF!</v>
      </c>
      <c r="F495" t="e">
        <f>IF('01.06.2016'!#REF!="Психоневрол.",1,0)</f>
        <v>#REF!</v>
      </c>
      <c r="G495" t="e">
        <f>OR('01.06.2016'!#REF!="Інше",'01.06.2016'!#REF!="ЦРЛ",'01.06.2016'!#REF!="МЛ",'01.06.2016'!#REF!="Інфекційна")</f>
        <v>#REF!</v>
      </c>
      <c r="L495" t="e">
        <f t="shared" si="8"/>
        <v>#REF!</v>
      </c>
      <c r="N495" t="e">
        <f t="shared" si="8"/>
        <v>#REF!</v>
      </c>
    </row>
    <row r="496" spans="2:14" x14ac:dyDescent="0.25">
      <c r="B496" t="e">
        <f>IF('01.06.2016'!#REF!="НД",1,0)</f>
        <v>#REF!</v>
      </c>
      <c r="C496" t="e">
        <f>IF('01.06.2016'!#REF!="СНІДцентр",1,0)</f>
        <v>#REF!</v>
      </c>
      <c r="D496" t="e">
        <f>IF('01.06.2016'!#REF!="ПТБ",1,0)</f>
        <v>#REF!</v>
      </c>
      <c r="E496" t="e">
        <f>OR('01.06.2016'!#REF!="ПМСД",'01.06.2016'!#REF!="поліклініка")</f>
        <v>#REF!</v>
      </c>
      <c r="F496" t="e">
        <f>IF('01.06.2016'!#REF!="Психоневрол.",1,0)</f>
        <v>#REF!</v>
      </c>
      <c r="G496" t="e">
        <f>OR('01.06.2016'!#REF!="Інше",'01.06.2016'!#REF!="ЦРЛ",'01.06.2016'!#REF!="МЛ",'01.06.2016'!#REF!="Інфекційна")</f>
        <v>#REF!</v>
      </c>
      <c r="L496" t="e">
        <f t="shared" si="8"/>
        <v>#REF!</v>
      </c>
      <c r="N496" t="e">
        <f t="shared" si="8"/>
        <v>#REF!</v>
      </c>
    </row>
    <row r="497" spans="2:14" x14ac:dyDescent="0.25">
      <c r="B497" t="e">
        <f>IF('01.06.2016'!#REF!="НД",1,0)</f>
        <v>#REF!</v>
      </c>
      <c r="C497" t="e">
        <f>IF('01.06.2016'!#REF!="СНІДцентр",1,0)</f>
        <v>#REF!</v>
      </c>
      <c r="D497" t="e">
        <f>IF('01.06.2016'!#REF!="ПТБ",1,0)</f>
        <v>#REF!</v>
      </c>
      <c r="E497" t="e">
        <f>OR('01.06.2016'!#REF!="ПМСД",'01.06.2016'!#REF!="поліклініка")</f>
        <v>#REF!</v>
      </c>
      <c r="F497" t="e">
        <f>IF('01.06.2016'!#REF!="Психоневрол.",1,0)</f>
        <v>#REF!</v>
      </c>
      <c r="G497" t="e">
        <f>OR('01.06.2016'!#REF!="Інше",'01.06.2016'!#REF!="ЦРЛ",'01.06.2016'!#REF!="МЛ",'01.06.2016'!#REF!="Інфекційна")</f>
        <v>#REF!</v>
      </c>
      <c r="L497" t="e">
        <f t="shared" si="8"/>
        <v>#REF!</v>
      </c>
      <c r="N497" t="e">
        <f t="shared" si="8"/>
        <v>#REF!</v>
      </c>
    </row>
    <row r="498" spans="2:14" x14ac:dyDescent="0.25">
      <c r="B498" t="e">
        <f>IF('01.06.2016'!#REF!="НД",1,0)</f>
        <v>#REF!</v>
      </c>
      <c r="C498" t="e">
        <f>IF('01.06.2016'!#REF!="СНІДцентр",1,0)</f>
        <v>#REF!</v>
      </c>
      <c r="D498" t="e">
        <f>IF('01.06.2016'!#REF!="ПТБ",1,0)</f>
        <v>#REF!</v>
      </c>
      <c r="E498" t="e">
        <f>OR('01.06.2016'!#REF!="ПМСД",'01.06.2016'!#REF!="поліклініка")</f>
        <v>#REF!</v>
      </c>
      <c r="F498" t="e">
        <f>IF('01.06.2016'!#REF!="Психоневрол.",1,0)</f>
        <v>#REF!</v>
      </c>
      <c r="G498" t="e">
        <f>OR('01.06.2016'!#REF!="Інше",'01.06.2016'!#REF!="ЦРЛ",'01.06.2016'!#REF!="МЛ",'01.06.2016'!#REF!="Інфекційна")</f>
        <v>#REF!</v>
      </c>
      <c r="L498" t="e">
        <f t="shared" si="8"/>
        <v>#REF!</v>
      </c>
      <c r="N498" t="e">
        <f t="shared" si="8"/>
        <v>#REF!</v>
      </c>
    </row>
    <row r="499" spans="2:14" x14ac:dyDescent="0.25">
      <c r="B499" t="e">
        <f>IF('01.06.2016'!#REF!="НД",1,0)</f>
        <v>#REF!</v>
      </c>
      <c r="C499" t="e">
        <f>IF('01.06.2016'!#REF!="СНІДцентр",1,0)</f>
        <v>#REF!</v>
      </c>
      <c r="D499" t="e">
        <f>IF('01.06.2016'!#REF!="ПТБ",1,0)</f>
        <v>#REF!</v>
      </c>
      <c r="E499" t="e">
        <f>OR('01.06.2016'!#REF!="ПМСД",'01.06.2016'!#REF!="поліклініка")</f>
        <v>#REF!</v>
      </c>
      <c r="F499" t="e">
        <f>IF('01.06.2016'!#REF!="Психоневрол.",1,0)</f>
        <v>#REF!</v>
      </c>
      <c r="G499" t="e">
        <f>OR('01.06.2016'!#REF!="Інше",'01.06.2016'!#REF!="ЦРЛ",'01.06.2016'!#REF!="МЛ",'01.06.2016'!#REF!="Інфекційна")</f>
        <v>#REF!</v>
      </c>
      <c r="L499" t="e">
        <f t="shared" si="8"/>
        <v>#REF!</v>
      </c>
      <c r="N499" t="e">
        <f t="shared" si="8"/>
        <v>#REF!</v>
      </c>
    </row>
    <row r="500" spans="2:14" x14ac:dyDescent="0.25">
      <c r="B500" t="e">
        <f>IF('01.06.2016'!#REF!="НД",1,0)</f>
        <v>#REF!</v>
      </c>
      <c r="C500" t="e">
        <f>IF('01.06.2016'!#REF!="СНІДцентр",1,0)</f>
        <v>#REF!</v>
      </c>
      <c r="D500" t="e">
        <f>IF('01.06.2016'!#REF!="ПТБ",1,0)</f>
        <v>#REF!</v>
      </c>
      <c r="E500" t="e">
        <f>OR('01.06.2016'!#REF!="ПМСД",'01.06.2016'!#REF!="поліклініка")</f>
        <v>#REF!</v>
      </c>
      <c r="F500" t="e">
        <f>IF('01.06.2016'!#REF!="Психоневрол.",1,0)</f>
        <v>#REF!</v>
      </c>
      <c r="G500" t="e">
        <f>OR('01.06.2016'!#REF!="Інше",'01.06.2016'!#REF!="ЦРЛ",'01.06.2016'!#REF!="МЛ",'01.06.2016'!#REF!="Інфекційна")</f>
        <v>#REF!</v>
      </c>
      <c r="L500" t="e">
        <f t="shared" si="8"/>
        <v>#REF!</v>
      </c>
      <c r="N500" t="e">
        <f t="shared" si="8"/>
        <v>#REF!</v>
      </c>
    </row>
    <row r="501" spans="2:14" x14ac:dyDescent="0.25">
      <c r="B501" t="e">
        <f>IF('01.06.2016'!#REF!="НД",1,0)</f>
        <v>#REF!</v>
      </c>
      <c r="C501" t="e">
        <f>IF('01.06.2016'!#REF!="СНІДцентр",1,0)</f>
        <v>#REF!</v>
      </c>
      <c r="D501" t="e">
        <f>IF('01.06.2016'!#REF!="ПТБ",1,0)</f>
        <v>#REF!</v>
      </c>
      <c r="E501" t="e">
        <f>OR('01.06.2016'!#REF!="ПМСД",'01.06.2016'!#REF!="поліклініка")</f>
        <v>#REF!</v>
      </c>
      <c r="F501" t="e">
        <f>IF('01.06.2016'!#REF!="Психоневрол.",1,0)</f>
        <v>#REF!</v>
      </c>
      <c r="G501" t="e">
        <f>OR('01.06.2016'!#REF!="Інше",'01.06.2016'!#REF!="ЦРЛ",'01.06.2016'!#REF!="МЛ",'01.06.2016'!#REF!="Інфекційна")</f>
        <v>#REF!</v>
      </c>
      <c r="L501" t="e">
        <f t="shared" si="8"/>
        <v>#REF!</v>
      </c>
      <c r="N501" t="e">
        <f t="shared" si="8"/>
        <v>#REF!</v>
      </c>
    </row>
    <row r="502" spans="2:14" x14ac:dyDescent="0.25">
      <c r="B502" t="e">
        <f>IF('01.06.2016'!#REF!="НД",1,0)</f>
        <v>#REF!</v>
      </c>
      <c r="C502" t="e">
        <f>IF('01.06.2016'!#REF!="СНІДцентр",1,0)</f>
        <v>#REF!</v>
      </c>
      <c r="D502" t="e">
        <f>IF('01.06.2016'!#REF!="ПТБ",1,0)</f>
        <v>#REF!</v>
      </c>
      <c r="E502" t="e">
        <f>OR('01.06.2016'!#REF!="ПМСД",'01.06.2016'!#REF!="поліклініка")</f>
        <v>#REF!</v>
      </c>
      <c r="F502" t="e">
        <f>IF('01.06.2016'!#REF!="Психоневрол.",1,0)</f>
        <v>#REF!</v>
      </c>
      <c r="G502" t="e">
        <f>OR('01.06.2016'!#REF!="Інше",'01.06.2016'!#REF!="ЦРЛ",'01.06.2016'!#REF!="МЛ",'01.06.2016'!#REF!="Інфекційна")</f>
        <v>#REF!</v>
      </c>
      <c r="L502" t="e">
        <f t="shared" si="8"/>
        <v>#REF!</v>
      </c>
      <c r="N502" t="e">
        <f t="shared" si="8"/>
        <v>#REF!</v>
      </c>
    </row>
    <row r="503" spans="2:14" x14ac:dyDescent="0.25">
      <c r="B503" t="e">
        <f>IF('01.06.2016'!#REF!="НД",1,0)</f>
        <v>#REF!</v>
      </c>
      <c r="C503" t="e">
        <f>IF('01.06.2016'!#REF!="СНІДцентр",1,0)</f>
        <v>#REF!</v>
      </c>
      <c r="D503" t="e">
        <f>IF('01.06.2016'!#REF!="ПТБ",1,0)</f>
        <v>#REF!</v>
      </c>
      <c r="E503" t="e">
        <f>OR('01.06.2016'!#REF!="ПМСД",'01.06.2016'!#REF!="поліклініка")</f>
        <v>#REF!</v>
      </c>
      <c r="F503" t="e">
        <f>IF('01.06.2016'!#REF!="Психоневрол.",1,0)</f>
        <v>#REF!</v>
      </c>
      <c r="G503" t="e">
        <f>OR('01.06.2016'!#REF!="Інше",'01.06.2016'!#REF!="ЦРЛ",'01.06.2016'!#REF!="МЛ",'01.06.2016'!#REF!="Інфекційна")</f>
        <v>#REF!</v>
      </c>
      <c r="L503" t="e">
        <f t="shared" si="8"/>
        <v>#REF!</v>
      </c>
      <c r="N503" t="e">
        <f t="shared" si="8"/>
        <v>#REF!</v>
      </c>
    </row>
    <row r="504" spans="2:14" x14ac:dyDescent="0.25">
      <c r="B504" t="e">
        <f>IF('01.06.2016'!#REF!="НД",1,0)</f>
        <v>#REF!</v>
      </c>
      <c r="C504" t="e">
        <f>IF('01.06.2016'!#REF!="СНІДцентр",1,0)</f>
        <v>#REF!</v>
      </c>
      <c r="D504" t="e">
        <f>IF('01.06.2016'!#REF!="ПТБ",1,0)</f>
        <v>#REF!</v>
      </c>
      <c r="E504" t="e">
        <f>OR('01.06.2016'!#REF!="ПМСД",'01.06.2016'!#REF!="поліклініка")</f>
        <v>#REF!</v>
      </c>
      <c r="F504" t="e">
        <f>IF('01.06.2016'!#REF!="Психоневрол.",1,0)</f>
        <v>#REF!</v>
      </c>
      <c r="G504" t="e">
        <f>OR('01.06.2016'!#REF!="Інше",'01.06.2016'!#REF!="ЦРЛ",'01.06.2016'!#REF!="МЛ",'01.06.2016'!#REF!="Інфекційна")</f>
        <v>#REF!</v>
      </c>
      <c r="L504" t="e">
        <f t="shared" si="8"/>
        <v>#REF!</v>
      </c>
      <c r="N504" t="e">
        <f t="shared" si="8"/>
        <v>#REF!</v>
      </c>
    </row>
    <row r="505" spans="2:14" x14ac:dyDescent="0.25">
      <c r="B505" t="e">
        <f>IF('01.06.2016'!#REF!="НД",1,0)</f>
        <v>#REF!</v>
      </c>
      <c r="C505" t="e">
        <f>IF('01.06.2016'!#REF!="СНІДцентр",1,0)</f>
        <v>#REF!</v>
      </c>
      <c r="D505" t="e">
        <f>IF('01.06.2016'!#REF!="ПТБ",1,0)</f>
        <v>#REF!</v>
      </c>
      <c r="E505" t="e">
        <f>OR('01.06.2016'!#REF!="ПМСД",'01.06.2016'!#REF!="поліклініка")</f>
        <v>#REF!</v>
      </c>
      <c r="F505" t="e">
        <f>IF('01.06.2016'!#REF!="Психоневрол.",1,0)</f>
        <v>#REF!</v>
      </c>
      <c r="G505" t="e">
        <f>OR('01.06.2016'!#REF!="Інше",'01.06.2016'!#REF!="ЦРЛ",'01.06.2016'!#REF!="МЛ",'01.06.2016'!#REF!="Інфекційна")</f>
        <v>#REF!</v>
      </c>
      <c r="L505" t="e">
        <f t="shared" si="8"/>
        <v>#REF!</v>
      </c>
      <c r="N505" t="e">
        <f t="shared" si="8"/>
        <v>#REF!</v>
      </c>
    </row>
    <row r="506" spans="2:14" x14ac:dyDescent="0.25">
      <c r="B506" t="e">
        <f>IF('01.06.2016'!#REF!="НД",1,0)</f>
        <v>#REF!</v>
      </c>
      <c r="C506" t="e">
        <f>IF('01.06.2016'!#REF!="СНІДцентр",1,0)</f>
        <v>#REF!</v>
      </c>
      <c r="D506" t="e">
        <f>IF('01.06.2016'!#REF!="ПТБ",1,0)</f>
        <v>#REF!</v>
      </c>
      <c r="E506" t="e">
        <f>OR('01.06.2016'!#REF!="ПМСД",'01.06.2016'!#REF!="поліклініка")</f>
        <v>#REF!</v>
      </c>
      <c r="F506" t="e">
        <f>IF('01.06.2016'!#REF!="Психоневрол.",1,0)</f>
        <v>#REF!</v>
      </c>
      <c r="G506" t="e">
        <f>OR('01.06.2016'!#REF!="Інше",'01.06.2016'!#REF!="ЦРЛ",'01.06.2016'!#REF!="МЛ",'01.06.2016'!#REF!="Інфекційна")</f>
        <v>#REF!</v>
      </c>
      <c r="L506" t="e">
        <f t="shared" si="8"/>
        <v>#REF!</v>
      </c>
      <c r="N506" t="e">
        <f t="shared" si="8"/>
        <v>#REF!</v>
      </c>
    </row>
    <row r="507" spans="2:14" x14ac:dyDescent="0.25">
      <c r="B507" t="e">
        <f>IF('01.06.2016'!#REF!="НД",1,0)</f>
        <v>#REF!</v>
      </c>
      <c r="C507" t="e">
        <f>IF('01.06.2016'!#REF!="СНІДцентр",1,0)</f>
        <v>#REF!</v>
      </c>
      <c r="D507" t="e">
        <f>IF('01.06.2016'!#REF!="ПТБ",1,0)</f>
        <v>#REF!</v>
      </c>
      <c r="E507" t="e">
        <f>OR('01.06.2016'!#REF!="ПМСД",'01.06.2016'!#REF!="поліклініка")</f>
        <v>#REF!</v>
      </c>
      <c r="F507" t="e">
        <f>IF('01.06.2016'!#REF!="Психоневрол.",1,0)</f>
        <v>#REF!</v>
      </c>
      <c r="G507" t="e">
        <f>OR('01.06.2016'!#REF!="Інше",'01.06.2016'!#REF!="ЦРЛ",'01.06.2016'!#REF!="МЛ",'01.06.2016'!#REF!="Інфекційна")</f>
        <v>#REF!</v>
      </c>
      <c r="L507" t="e">
        <f t="shared" si="8"/>
        <v>#REF!</v>
      </c>
      <c r="N507" t="e">
        <f t="shared" si="8"/>
        <v>#REF!</v>
      </c>
    </row>
    <row r="508" spans="2:14" x14ac:dyDescent="0.25">
      <c r="B508" t="e">
        <f>IF('01.06.2016'!#REF!="НД",1,0)</f>
        <v>#REF!</v>
      </c>
      <c r="C508" t="e">
        <f>IF('01.06.2016'!#REF!="СНІДцентр",1,0)</f>
        <v>#REF!</v>
      </c>
      <c r="D508" t="e">
        <f>IF('01.06.2016'!#REF!="ПТБ",1,0)</f>
        <v>#REF!</v>
      </c>
      <c r="E508" t="e">
        <f>OR('01.06.2016'!#REF!="ПМСД",'01.06.2016'!#REF!="поліклініка")</f>
        <v>#REF!</v>
      </c>
      <c r="F508" t="e">
        <f>IF('01.06.2016'!#REF!="Психоневрол.",1,0)</f>
        <v>#REF!</v>
      </c>
      <c r="G508" t="e">
        <f>OR('01.06.2016'!#REF!="Інше",'01.06.2016'!#REF!="ЦРЛ",'01.06.2016'!#REF!="МЛ",'01.06.2016'!#REF!="Інфекційна")</f>
        <v>#REF!</v>
      </c>
      <c r="L508" t="e">
        <f t="shared" si="8"/>
        <v>#REF!</v>
      </c>
      <c r="N508" t="e">
        <f t="shared" si="8"/>
        <v>#REF!</v>
      </c>
    </row>
    <row r="509" spans="2:14" x14ac:dyDescent="0.25">
      <c r="B509" t="e">
        <f>IF('01.06.2016'!#REF!="НД",1,0)</f>
        <v>#REF!</v>
      </c>
      <c r="C509" t="e">
        <f>IF('01.06.2016'!#REF!="СНІДцентр",1,0)</f>
        <v>#REF!</v>
      </c>
      <c r="D509" t="e">
        <f>IF('01.06.2016'!#REF!="ПТБ",1,0)</f>
        <v>#REF!</v>
      </c>
      <c r="E509" t="e">
        <f>OR('01.06.2016'!#REF!="ПМСД",'01.06.2016'!#REF!="поліклініка")</f>
        <v>#REF!</v>
      </c>
      <c r="F509" t="e">
        <f>IF('01.06.2016'!#REF!="Психоневрол.",1,0)</f>
        <v>#REF!</v>
      </c>
      <c r="G509" t="e">
        <f>OR('01.06.2016'!#REF!="Інше",'01.06.2016'!#REF!="ЦРЛ",'01.06.2016'!#REF!="МЛ",'01.06.2016'!#REF!="Інфекційна")</f>
        <v>#REF!</v>
      </c>
      <c r="L509" t="e">
        <f t="shared" si="8"/>
        <v>#REF!</v>
      </c>
      <c r="N509" t="e">
        <f t="shared" si="8"/>
        <v>#REF!</v>
      </c>
    </row>
    <row r="510" spans="2:14" x14ac:dyDescent="0.25">
      <c r="B510" t="e">
        <f>IF('01.06.2016'!#REF!="НД",1,0)</f>
        <v>#REF!</v>
      </c>
      <c r="C510" t="e">
        <f>IF('01.06.2016'!#REF!="СНІДцентр",1,0)</f>
        <v>#REF!</v>
      </c>
      <c r="D510" t="e">
        <f>IF('01.06.2016'!#REF!="ПТБ",1,0)</f>
        <v>#REF!</v>
      </c>
      <c r="E510" t="e">
        <f>OR('01.06.2016'!#REF!="ПМСД",'01.06.2016'!#REF!="поліклініка")</f>
        <v>#REF!</v>
      </c>
      <c r="F510" t="e">
        <f>IF('01.06.2016'!#REF!="Психоневрол.",1,0)</f>
        <v>#REF!</v>
      </c>
      <c r="G510" t="e">
        <f>OR('01.06.2016'!#REF!="Інше",'01.06.2016'!#REF!="ЦРЛ",'01.06.2016'!#REF!="МЛ",'01.06.2016'!#REF!="Інфекційна")</f>
        <v>#REF!</v>
      </c>
      <c r="L510" t="e">
        <f t="shared" si="8"/>
        <v>#REF!</v>
      </c>
      <c r="N510" t="e">
        <f t="shared" si="8"/>
        <v>#REF!</v>
      </c>
    </row>
    <row r="511" spans="2:14" x14ac:dyDescent="0.25">
      <c r="B511" t="e">
        <f>IF('01.06.2016'!#REF!="НД",1,0)</f>
        <v>#REF!</v>
      </c>
      <c r="C511" t="e">
        <f>IF('01.06.2016'!#REF!="СНІДцентр",1,0)</f>
        <v>#REF!</v>
      </c>
      <c r="D511" t="e">
        <f>IF('01.06.2016'!#REF!="ПТБ",1,0)</f>
        <v>#REF!</v>
      </c>
      <c r="E511" t="e">
        <f>OR('01.06.2016'!#REF!="ПМСД",'01.06.2016'!#REF!="поліклініка")</f>
        <v>#REF!</v>
      </c>
      <c r="F511" t="e">
        <f>IF('01.06.2016'!#REF!="Психоневрол.",1,0)</f>
        <v>#REF!</v>
      </c>
      <c r="G511" t="e">
        <f>OR('01.06.2016'!#REF!="Інше",'01.06.2016'!#REF!="ЦРЛ",'01.06.2016'!#REF!="МЛ",'01.06.2016'!#REF!="Інфекційна")</f>
        <v>#REF!</v>
      </c>
      <c r="L511" t="e">
        <f t="shared" si="8"/>
        <v>#REF!</v>
      </c>
      <c r="N511" t="e">
        <f t="shared" si="8"/>
        <v>#REF!</v>
      </c>
    </row>
    <row r="512" spans="2:14" x14ac:dyDescent="0.25">
      <c r="B512" t="e">
        <f>IF('01.06.2016'!#REF!="НД",1,0)</f>
        <v>#REF!</v>
      </c>
      <c r="C512" t="e">
        <f>IF('01.06.2016'!#REF!="СНІДцентр",1,0)</f>
        <v>#REF!</v>
      </c>
      <c r="D512" t="e">
        <f>IF('01.06.2016'!#REF!="ПТБ",1,0)</f>
        <v>#REF!</v>
      </c>
      <c r="E512" t="e">
        <f>OR('01.06.2016'!#REF!="ПМСД",'01.06.2016'!#REF!="поліклініка")</f>
        <v>#REF!</v>
      </c>
      <c r="F512" t="e">
        <f>IF('01.06.2016'!#REF!="Психоневрол.",1,0)</f>
        <v>#REF!</v>
      </c>
      <c r="G512" t="e">
        <f>OR('01.06.2016'!#REF!="Інше",'01.06.2016'!#REF!="ЦРЛ",'01.06.2016'!#REF!="МЛ",'01.06.2016'!#REF!="Інфекційна")</f>
        <v>#REF!</v>
      </c>
      <c r="L512" t="e">
        <f t="shared" si="8"/>
        <v>#REF!</v>
      </c>
      <c r="N512" t="e">
        <f t="shared" si="8"/>
        <v>#REF!</v>
      </c>
    </row>
    <row r="513" spans="2:14" x14ac:dyDescent="0.25">
      <c r="B513" t="e">
        <f>IF('01.06.2016'!#REF!="НД",1,0)</f>
        <v>#REF!</v>
      </c>
      <c r="C513" t="e">
        <f>IF('01.06.2016'!#REF!="СНІДцентр",1,0)</f>
        <v>#REF!</v>
      </c>
      <c r="D513" t="e">
        <f>IF('01.06.2016'!#REF!="ПТБ",1,0)</f>
        <v>#REF!</v>
      </c>
      <c r="E513" t="e">
        <f>OR('01.06.2016'!#REF!="ПМСД",'01.06.2016'!#REF!="поліклініка")</f>
        <v>#REF!</v>
      </c>
      <c r="F513" t="e">
        <f>IF('01.06.2016'!#REF!="Психоневрол.",1,0)</f>
        <v>#REF!</v>
      </c>
      <c r="G513" t="e">
        <f>OR('01.06.2016'!#REF!="Інше",'01.06.2016'!#REF!="ЦРЛ",'01.06.2016'!#REF!="МЛ",'01.06.2016'!#REF!="Інфекційна")</f>
        <v>#REF!</v>
      </c>
      <c r="L513" t="e">
        <f t="shared" si="8"/>
        <v>#REF!</v>
      </c>
      <c r="N513" t="e">
        <f t="shared" si="8"/>
        <v>#REF!</v>
      </c>
    </row>
    <row r="514" spans="2:14" x14ac:dyDescent="0.25">
      <c r="B514" t="e">
        <f>IF('01.06.2016'!#REF!="НД",1,0)</f>
        <v>#REF!</v>
      </c>
      <c r="C514" t="e">
        <f>IF('01.06.2016'!#REF!="СНІДцентр",1,0)</f>
        <v>#REF!</v>
      </c>
      <c r="D514" t="e">
        <f>IF('01.06.2016'!#REF!="ПТБ",1,0)</f>
        <v>#REF!</v>
      </c>
      <c r="E514" t="e">
        <f>OR('01.06.2016'!#REF!="ПМСД",'01.06.2016'!#REF!="поліклініка")</f>
        <v>#REF!</v>
      </c>
      <c r="F514" t="e">
        <f>IF('01.06.2016'!#REF!="Психоневрол.",1,0)</f>
        <v>#REF!</v>
      </c>
      <c r="G514" t="e">
        <f>OR('01.06.2016'!#REF!="Інше",'01.06.2016'!#REF!="ЦРЛ",'01.06.2016'!#REF!="МЛ",'01.06.2016'!#REF!="Інфекційна")</f>
        <v>#REF!</v>
      </c>
      <c r="L514" t="e">
        <f t="shared" si="8"/>
        <v>#REF!</v>
      </c>
      <c r="N514" t="e">
        <f t="shared" si="8"/>
        <v>#REF!</v>
      </c>
    </row>
    <row r="515" spans="2:14" x14ac:dyDescent="0.25">
      <c r="B515" t="e">
        <f>IF('01.06.2016'!#REF!="НД",1,0)</f>
        <v>#REF!</v>
      </c>
      <c r="C515" t="e">
        <f>IF('01.06.2016'!#REF!="СНІДцентр",1,0)</f>
        <v>#REF!</v>
      </c>
      <c r="D515" t="e">
        <f>IF('01.06.2016'!#REF!="ПТБ",1,0)</f>
        <v>#REF!</v>
      </c>
      <c r="E515" t="e">
        <f>OR('01.06.2016'!#REF!="ПМСД",'01.06.2016'!#REF!="поліклініка")</f>
        <v>#REF!</v>
      </c>
      <c r="F515" t="e">
        <f>IF('01.06.2016'!#REF!="Психоневрол.",1,0)</f>
        <v>#REF!</v>
      </c>
      <c r="G515" t="e">
        <f>OR('01.06.2016'!#REF!="Інше",'01.06.2016'!#REF!="ЦРЛ",'01.06.2016'!#REF!="МЛ",'01.06.2016'!#REF!="Інфекційна")</f>
        <v>#REF!</v>
      </c>
      <c r="L515" t="e">
        <f t="shared" si="8"/>
        <v>#REF!</v>
      </c>
      <c r="N515" t="e">
        <f t="shared" si="8"/>
        <v>#REF!</v>
      </c>
    </row>
    <row r="516" spans="2:14" x14ac:dyDescent="0.25">
      <c r="B516" t="e">
        <f>IF('01.06.2016'!#REF!="НД",1,0)</f>
        <v>#REF!</v>
      </c>
      <c r="C516" t="e">
        <f>IF('01.06.2016'!#REF!="СНІДцентр",1,0)</f>
        <v>#REF!</v>
      </c>
      <c r="D516" t="e">
        <f>IF('01.06.2016'!#REF!="ПТБ",1,0)</f>
        <v>#REF!</v>
      </c>
      <c r="E516" t="e">
        <f>OR('01.06.2016'!#REF!="ПМСД",'01.06.2016'!#REF!="поліклініка")</f>
        <v>#REF!</v>
      </c>
      <c r="F516" t="e">
        <f>IF('01.06.2016'!#REF!="Психоневрол.",1,0)</f>
        <v>#REF!</v>
      </c>
      <c r="G516" t="e">
        <f>OR('01.06.2016'!#REF!="Інше",'01.06.2016'!#REF!="ЦРЛ",'01.06.2016'!#REF!="МЛ",'01.06.2016'!#REF!="Інфекційна")</f>
        <v>#REF!</v>
      </c>
      <c r="L516" t="e">
        <f t="shared" si="8"/>
        <v>#REF!</v>
      </c>
      <c r="N516" t="e">
        <f t="shared" si="8"/>
        <v>#REF!</v>
      </c>
    </row>
    <row r="517" spans="2:14" x14ac:dyDescent="0.25">
      <c r="B517" t="e">
        <f>IF('01.06.2016'!#REF!="НД",1,0)</f>
        <v>#REF!</v>
      </c>
      <c r="C517" t="e">
        <f>IF('01.06.2016'!#REF!="СНІДцентр",1,0)</f>
        <v>#REF!</v>
      </c>
      <c r="D517" t="e">
        <f>IF('01.06.2016'!#REF!="ПТБ",1,0)</f>
        <v>#REF!</v>
      </c>
      <c r="E517" t="e">
        <f>OR('01.06.2016'!#REF!="ПМСД",'01.06.2016'!#REF!="поліклініка")</f>
        <v>#REF!</v>
      </c>
      <c r="F517" t="e">
        <f>IF('01.06.2016'!#REF!="Психоневрол.",1,0)</f>
        <v>#REF!</v>
      </c>
      <c r="G517" t="e">
        <f>OR('01.06.2016'!#REF!="Інше",'01.06.2016'!#REF!="ЦРЛ",'01.06.2016'!#REF!="МЛ",'01.06.2016'!#REF!="Інфекційна")</f>
        <v>#REF!</v>
      </c>
      <c r="L517" t="e">
        <f t="shared" si="8"/>
        <v>#REF!</v>
      </c>
      <c r="N517" t="e">
        <f t="shared" si="8"/>
        <v>#REF!</v>
      </c>
    </row>
    <row r="518" spans="2:14" x14ac:dyDescent="0.25">
      <c r="B518" t="e">
        <f>IF('01.06.2016'!#REF!="НД",1,0)</f>
        <v>#REF!</v>
      </c>
      <c r="C518" t="e">
        <f>IF('01.06.2016'!#REF!="СНІДцентр",1,0)</f>
        <v>#REF!</v>
      </c>
      <c r="D518" t="e">
        <f>IF('01.06.2016'!#REF!="ПТБ",1,0)</f>
        <v>#REF!</v>
      </c>
      <c r="E518" t="e">
        <f>OR('01.06.2016'!#REF!="ПМСД",'01.06.2016'!#REF!="поліклініка")</f>
        <v>#REF!</v>
      </c>
      <c r="F518" t="e">
        <f>IF('01.06.2016'!#REF!="Психоневрол.",1,0)</f>
        <v>#REF!</v>
      </c>
      <c r="G518" t="e">
        <f>OR('01.06.2016'!#REF!="Інше",'01.06.2016'!#REF!="ЦРЛ",'01.06.2016'!#REF!="МЛ",'01.06.2016'!#REF!="Інфекційна")</f>
        <v>#REF!</v>
      </c>
      <c r="L518" t="e">
        <f t="shared" si="8"/>
        <v>#REF!</v>
      </c>
      <c r="N518" t="e">
        <f t="shared" si="8"/>
        <v>#REF!</v>
      </c>
    </row>
    <row r="519" spans="2:14" x14ac:dyDescent="0.25">
      <c r="B519" t="e">
        <f>IF('01.06.2016'!#REF!="НД",1,0)</f>
        <v>#REF!</v>
      </c>
      <c r="C519" t="e">
        <f>IF('01.06.2016'!#REF!="СНІДцентр",1,0)</f>
        <v>#REF!</v>
      </c>
      <c r="D519" t="e">
        <f>IF('01.06.2016'!#REF!="ПТБ",1,0)</f>
        <v>#REF!</v>
      </c>
      <c r="E519" t="e">
        <f>OR('01.06.2016'!#REF!="ПМСД",'01.06.2016'!#REF!="поліклініка")</f>
        <v>#REF!</v>
      </c>
      <c r="F519" t="e">
        <f>IF('01.06.2016'!#REF!="Психоневрол.",1,0)</f>
        <v>#REF!</v>
      </c>
      <c r="G519" t="e">
        <f>OR('01.06.2016'!#REF!="Інше",'01.06.2016'!#REF!="ЦРЛ",'01.06.2016'!#REF!="МЛ",'01.06.2016'!#REF!="Інфекційна")</f>
        <v>#REF!</v>
      </c>
      <c r="L519" t="e">
        <f t="shared" ref="L519:N582" si="9">N(E519)</f>
        <v>#REF!</v>
      </c>
      <c r="N519" t="e">
        <f t="shared" si="9"/>
        <v>#REF!</v>
      </c>
    </row>
    <row r="520" spans="2:14" x14ac:dyDescent="0.25">
      <c r="B520" t="e">
        <f>IF('01.06.2016'!#REF!="НД",1,0)</f>
        <v>#REF!</v>
      </c>
      <c r="C520" t="e">
        <f>IF('01.06.2016'!#REF!="СНІДцентр",1,0)</f>
        <v>#REF!</v>
      </c>
      <c r="D520" t="e">
        <f>IF('01.06.2016'!#REF!="ПТБ",1,0)</f>
        <v>#REF!</v>
      </c>
      <c r="E520" t="e">
        <f>OR('01.06.2016'!#REF!="ПМСД",'01.06.2016'!#REF!="поліклініка")</f>
        <v>#REF!</v>
      </c>
      <c r="F520" t="e">
        <f>IF('01.06.2016'!#REF!="Психоневрол.",1,0)</f>
        <v>#REF!</v>
      </c>
      <c r="G520" t="e">
        <f>OR('01.06.2016'!#REF!="Інше",'01.06.2016'!#REF!="ЦРЛ",'01.06.2016'!#REF!="МЛ",'01.06.2016'!#REF!="Інфекційна")</f>
        <v>#REF!</v>
      </c>
      <c r="L520" t="e">
        <f t="shared" si="9"/>
        <v>#REF!</v>
      </c>
      <c r="N520" t="e">
        <f t="shared" si="9"/>
        <v>#REF!</v>
      </c>
    </row>
    <row r="521" spans="2:14" x14ac:dyDescent="0.25">
      <c r="B521" t="e">
        <f>IF('01.06.2016'!#REF!="НД",1,0)</f>
        <v>#REF!</v>
      </c>
      <c r="C521" t="e">
        <f>IF('01.06.2016'!#REF!="СНІДцентр",1,0)</f>
        <v>#REF!</v>
      </c>
      <c r="D521" t="e">
        <f>IF('01.06.2016'!#REF!="ПТБ",1,0)</f>
        <v>#REF!</v>
      </c>
      <c r="E521" t="e">
        <f>OR('01.06.2016'!#REF!="ПМСД",'01.06.2016'!#REF!="поліклініка")</f>
        <v>#REF!</v>
      </c>
      <c r="F521" t="e">
        <f>IF('01.06.2016'!#REF!="Психоневрол.",1,0)</f>
        <v>#REF!</v>
      </c>
      <c r="G521" t="e">
        <f>OR('01.06.2016'!#REF!="Інше",'01.06.2016'!#REF!="ЦРЛ",'01.06.2016'!#REF!="МЛ",'01.06.2016'!#REF!="Інфекційна")</f>
        <v>#REF!</v>
      </c>
      <c r="L521" t="e">
        <f t="shared" si="9"/>
        <v>#REF!</v>
      </c>
      <c r="N521" t="e">
        <f t="shared" si="9"/>
        <v>#REF!</v>
      </c>
    </row>
    <row r="522" spans="2:14" x14ac:dyDescent="0.25">
      <c r="B522" t="e">
        <f>IF('01.06.2016'!#REF!="НД",1,0)</f>
        <v>#REF!</v>
      </c>
      <c r="C522" t="e">
        <f>IF('01.06.2016'!#REF!="СНІДцентр",1,0)</f>
        <v>#REF!</v>
      </c>
      <c r="D522" t="e">
        <f>IF('01.06.2016'!#REF!="ПТБ",1,0)</f>
        <v>#REF!</v>
      </c>
      <c r="E522" t="e">
        <f>OR('01.06.2016'!#REF!="ПМСД",'01.06.2016'!#REF!="поліклініка")</f>
        <v>#REF!</v>
      </c>
      <c r="F522" t="e">
        <f>IF('01.06.2016'!#REF!="Психоневрол.",1,0)</f>
        <v>#REF!</v>
      </c>
      <c r="G522" t="e">
        <f>OR('01.06.2016'!#REF!="Інше",'01.06.2016'!#REF!="ЦРЛ",'01.06.2016'!#REF!="МЛ",'01.06.2016'!#REF!="Інфекційна")</f>
        <v>#REF!</v>
      </c>
      <c r="L522" t="e">
        <f t="shared" si="9"/>
        <v>#REF!</v>
      </c>
      <c r="N522" t="e">
        <f t="shared" si="9"/>
        <v>#REF!</v>
      </c>
    </row>
    <row r="523" spans="2:14" x14ac:dyDescent="0.25">
      <c r="B523" t="e">
        <f>IF('01.06.2016'!#REF!="НД",1,0)</f>
        <v>#REF!</v>
      </c>
      <c r="C523" t="e">
        <f>IF('01.06.2016'!#REF!="СНІДцентр",1,0)</f>
        <v>#REF!</v>
      </c>
      <c r="D523" t="e">
        <f>IF('01.06.2016'!#REF!="ПТБ",1,0)</f>
        <v>#REF!</v>
      </c>
      <c r="E523" t="e">
        <f>OR('01.06.2016'!#REF!="ПМСД",'01.06.2016'!#REF!="поліклініка")</f>
        <v>#REF!</v>
      </c>
      <c r="F523" t="e">
        <f>IF('01.06.2016'!#REF!="Психоневрол.",1,0)</f>
        <v>#REF!</v>
      </c>
      <c r="G523" t="e">
        <f>OR('01.06.2016'!#REF!="Інше",'01.06.2016'!#REF!="ЦРЛ",'01.06.2016'!#REF!="МЛ",'01.06.2016'!#REF!="Інфекційна")</f>
        <v>#REF!</v>
      </c>
      <c r="L523" t="e">
        <f t="shared" si="9"/>
        <v>#REF!</v>
      </c>
      <c r="N523" t="e">
        <f t="shared" si="9"/>
        <v>#REF!</v>
      </c>
    </row>
    <row r="524" spans="2:14" x14ac:dyDescent="0.25">
      <c r="B524" t="e">
        <f>IF('01.06.2016'!#REF!="НД",1,0)</f>
        <v>#REF!</v>
      </c>
      <c r="C524" t="e">
        <f>IF('01.06.2016'!#REF!="СНІДцентр",1,0)</f>
        <v>#REF!</v>
      </c>
      <c r="D524" t="e">
        <f>IF('01.06.2016'!#REF!="ПТБ",1,0)</f>
        <v>#REF!</v>
      </c>
      <c r="E524" t="e">
        <f>OR('01.06.2016'!#REF!="ПМСД",'01.06.2016'!#REF!="поліклініка")</f>
        <v>#REF!</v>
      </c>
      <c r="F524" t="e">
        <f>IF('01.06.2016'!#REF!="Психоневрол.",1,0)</f>
        <v>#REF!</v>
      </c>
      <c r="G524" t="e">
        <f>OR('01.06.2016'!#REF!="Інше",'01.06.2016'!#REF!="ЦРЛ",'01.06.2016'!#REF!="МЛ",'01.06.2016'!#REF!="Інфекційна")</f>
        <v>#REF!</v>
      </c>
      <c r="L524" t="e">
        <f t="shared" si="9"/>
        <v>#REF!</v>
      </c>
      <c r="N524" t="e">
        <f t="shared" si="9"/>
        <v>#REF!</v>
      </c>
    </row>
    <row r="525" spans="2:14" x14ac:dyDescent="0.25">
      <c r="B525" t="e">
        <f>IF('01.06.2016'!#REF!="НД",1,0)</f>
        <v>#REF!</v>
      </c>
      <c r="C525" t="e">
        <f>IF('01.06.2016'!#REF!="СНІДцентр",1,0)</f>
        <v>#REF!</v>
      </c>
      <c r="D525" t="e">
        <f>IF('01.06.2016'!#REF!="ПТБ",1,0)</f>
        <v>#REF!</v>
      </c>
      <c r="E525" t="e">
        <f>OR('01.06.2016'!#REF!="ПМСД",'01.06.2016'!#REF!="поліклініка")</f>
        <v>#REF!</v>
      </c>
      <c r="F525" t="e">
        <f>IF('01.06.2016'!#REF!="Психоневрол.",1,0)</f>
        <v>#REF!</v>
      </c>
      <c r="G525" t="e">
        <f>OR('01.06.2016'!#REF!="Інше",'01.06.2016'!#REF!="ЦРЛ",'01.06.2016'!#REF!="МЛ",'01.06.2016'!#REF!="Інфекційна")</f>
        <v>#REF!</v>
      </c>
      <c r="L525" t="e">
        <f t="shared" si="9"/>
        <v>#REF!</v>
      </c>
      <c r="N525" t="e">
        <f t="shared" si="9"/>
        <v>#REF!</v>
      </c>
    </row>
    <row r="526" spans="2:14" x14ac:dyDescent="0.25">
      <c r="B526" t="e">
        <f>IF('01.06.2016'!#REF!="НД",1,0)</f>
        <v>#REF!</v>
      </c>
      <c r="C526" t="e">
        <f>IF('01.06.2016'!#REF!="СНІДцентр",1,0)</f>
        <v>#REF!</v>
      </c>
      <c r="D526" t="e">
        <f>IF('01.06.2016'!#REF!="ПТБ",1,0)</f>
        <v>#REF!</v>
      </c>
      <c r="E526" t="e">
        <f>OR('01.06.2016'!#REF!="ПМСД",'01.06.2016'!#REF!="поліклініка")</f>
        <v>#REF!</v>
      </c>
      <c r="F526" t="e">
        <f>IF('01.06.2016'!#REF!="Психоневрол.",1,0)</f>
        <v>#REF!</v>
      </c>
      <c r="G526" t="e">
        <f>OR('01.06.2016'!#REF!="Інше",'01.06.2016'!#REF!="ЦРЛ",'01.06.2016'!#REF!="МЛ",'01.06.2016'!#REF!="Інфекційна")</f>
        <v>#REF!</v>
      </c>
      <c r="L526" t="e">
        <f t="shared" si="9"/>
        <v>#REF!</v>
      </c>
      <c r="N526" t="e">
        <f t="shared" si="9"/>
        <v>#REF!</v>
      </c>
    </row>
    <row r="527" spans="2:14" x14ac:dyDescent="0.25">
      <c r="B527" t="e">
        <f>IF('01.06.2016'!#REF!="НД",1,0)</f>
        <v>#REF!</v>
      </c>
      <c r="C527" t="e">
        <f>IF('01.06.2016'!#REF!="СНІДцентр",1,0)</f>
        <v>#REF!</v>
      </c>
      <c r="D527" t="e">
        <f>IF('01.06.2016'!#REF!="ПТБ",1,0)</f>
        <v>#REF!</v>
      </c>
      <c r="E527" t="e">
        <f>OR('01.06.2016'!#REF!="ПМСД",'01.06.2016'!#REF!="поліклініка")</f>
        <v>#REF!</v>
      </c>
      <c r="F527" t="e">
        <f>IF('01.06.2016'!#REF!="Психоневрол.",1,0)</f>
        <v>#REF!</v>
      </c>
      <c r="G527" t="e">
        <f>OR('01.06.2016'!#REF!="Інше",'01.06.2016'!#REF!="ЦРЛ",'01.06.2016'!#REF!="МЛ",'01.06.2016'!#REF!="Інфекційна")</f>
        <v>#REF!</v>
      </c>
      <c r="L527" t="e">
        <f t="shared" si="9"/>
        <v>#REF!</v>
      </c>
      <c r="N527" t="e">
        <f t="shared" si="9"/>
        <v>#REF!</v>
      </c>
    </row>
    <row r="528" spans="2:14" x14ac:dyDescent="0.25">
      <c r="B528" t="e">
        <f>IF('01.06.2016'!#REF!="НД",1,0)</f>
        <v>#REF!</v>
      </c>
      <c r="C528" t="e">
        <f>IF('01.06.2016'!#REF!="СНІДцентр",1,0)</f>
        <v>#REF!</v>
      </c>
      <c r="D528" t="e">
        <f>IF('01.06.2016'!#REF!="ПТБ",1,0)</f>
        <v>#REF!</v>
      </c>
      <c r="E528" t="e">
        <f>OR('01.06.2016'!#REF!="ПМСД",'01.06.2016'!#REF!="поліклініка")</f>
        <v>#REF!</v>
      </c>
      <c r="F528" t="e">
        <f>IF('01.06.2016'!#REF!="Психоневрол.",1,0)</f>
        <v>#REF!</v>
      </c>
      <c r="G528" t="e">
        <f>OR('01.06.2016'!#REF!="Інше",'01.06.2016'!#REF!="ЦРЛ",'01.06.2016'!#REF!="МЛ",'01.06.2016'!#REF!="Інфекційна")</f>
        <v>#REF!</v>
      </c>
      <c r="L528" t="e">
        <f t="shared" si="9"/>
        <v>#REF!</v>
      </c>
      <c r="N528" t="e">
        <f t="shared" si="9"/>
        <v>#REF!</v>
      </c>
    </row>
    <row r="529" spans="2:14" x14ac:dyDescent="0.25">
      <c r="B529" t="e">
        <f>IF('01.06.2016'!#REF!="НД",1,0)</f>
        <v>#REF!</v>
      </c>
      <c r="C529" t="e">
        <f>IF('01.06.2016'!#REF!="СНІДцентр",1,0)</f>
        <v>#REF!</v>
      </c>
      <c r="D529" t="e">
        <f>IF('01.06.2016'!#REF!="ПТБ",1,0)</f>
        <v>#REF!</v>
      </c>
      <c r="E529" t="e">
        <f>OR('01.06.2016'!#REF!="ПМСД",'01.06.2016'!#REF!="поліклініка")</f>
        <v>#REF!</v>
      </c>
      <c r="F529" t="e">
        <f>IF('01.06.2016'!#REF!="Психоневрол.",1,0)</f>
        <v>#REF!</v>
      </c>
      <c r="G529" t="e">
        <f>OR('01.06.2016'!#REF!="Інше",'01.06.2016'!#REF!="ЦРЛ",'01.06.2016'!#REF!="МЛ",'01.06.2016'!#REF!="Інфекційна")</f>
        <v>#REF!</v>
      </c>
      <c r="L529" t="e">
        <f t="shared" si="9"/>
        <v>#REF!</v>
      </c>
      <c r="N529" t="e">
        <f t="shared" si="9"/>
        <v>#REF!</v>
      </c>
    </row>
    <row r="530" spans="2:14" x14ac:dyDescent="0.25">
      <c r="B530" t="e">
        <f>IF('01.06.2016'!#REF!="НД",1,0)</f>
        <v>#REF!</v>
      </c>
      <c r="C530" t="e">
        <f>IF('01.06.2016'!#REF!="СНІДцентр",1,0)</f>
        <v>#REF!</v>
      </c>
      <c r="D530" t="e">
        <f>IF('01.06.2016'!#REF!="ПТБ",1,0)</f>
        <v>#REF!</v>
      </c>
      <c r="E530" t="e">
        <f>OR('01.06.2016'!#REF!="ПМСД",'01.06.2016'!#REF!="поліклініка")</f>
        <v>#REF!</v>
      </c>
      <c r="F530" t="e">
        <f>IF('01.06.2016'!#REF!="Психоневрол.",1,0)</f>
        <v>#REF!</v>
      </c>
      <c r="G530" t="e">
        <f>OR('01.06.2016'!#REF!="Інше",'01.06.2016'!#REF!="ЦРЛ",'01.06.2016'!#REF!="МЛ",'01.06.2016'!#REF!="Інфекційна")</f>
        <v>#REF!</v>
      </c>
      <c r="L530" t="e">
        <f t="shared" si="9"/>
        <v>#REF!</v>
      </c>
      <c r="N530" t="e">
        <f t="shared" si="9"/>
        <v>#REF!</v>
      </c>
    </row>
    <row r="531" spans="2:14" x14ac:dyDescent="0.25">
      <c r="B531" t="e">
        <f>IF('01.06.2016'!#REF!="НД",1,0)</f>
        <v>#REF!</v>
      </c>
      <c r="C531" t="e">
        <f>IF('01.06.2016'!#REF!="СНІДцентр",1,0)</f>
        <v>#REF!</v>
      </c>
      <c r="D531" t="e">
        <f>IF('01.06.2016'!#REF!="ПТБ",1,0)</f>
        <v>#REF!</v>
      </c>
      <c r="E531" t="e">
        <f>OR('01.06.2016'!#REF!="ПМСД",'01.06.2016'!#REF!="поліклініка")</f>
        <v>#REF!</v>
      </c>
      <c r="F531" t="e">
        <f>IF('01.06.2016'!#REF!="Психоневрол.",1,0)</f>
        <v>#REF!</v>
      </c>
      <c r="G531" t="e">
        <f>OR('01.06.2016'!#REF!="Інше",'01.06.2016'!#REF!="ЦРЛ",'01.06.2016'!#REF!="МЛ",'01.06.2016'!#REF!="Інфекційна")</f>
        <v>#REF!</v>
      </c>
      <c r="L531" t="e">
        <f t="shared" si="9"/>
        <v>#REF!</v>
      </c>
      <c r="N531" t="e">
        <f t="shared" si="9"/>
        <v>#REF!</v>
      </c>
    </row>
    <row r="532" spans="2:14" x14ac:dyDescent="0.25">
      <c r="B532" t="e">
        <f>IF('01.06.2016'!#REF!="НД",1,0)</f>
        <v>#REF!</v>
      </c>
      <c r="C532" t="e">
        <f>IF('01.06.2016'!#REF!="СНІДцентр",1,0)</f>
        <v>#REF!</v>
      </c>
      <c r="D532" t="e">
        <f>IF('01.06.2016'!#REF!="ПТБ",1,0)</f>
        <v>#REF!</v>
      </c>
      <c r="E532" t="e">
        <f>OR('01.06.2016'!#REF!="ПМСД",'01.06.2016'!#REF!="поліклініка")</f>
        <v>#REF!</v>
      </c>
      <c r="F532" t="e">
        <f>IF('01.06.2016'!#REF!="Психоневрол.",1,0)</f>
        <v>#REF!</v>
      </c>
      <c r="G532" t="e">
        <f>OR('01.06.2016'!#REF!="Інше",'01.06.2016'!#REF!="ЦРЛ",'01.06.2016'!#REF!="МЛ",'01.06.2016'!#REF!="Інфекційна")</f>
        <v>#REF!</v>
      </c>
      <c r="L532" t="e">
        <f t="shared" si="9"/>
        <v>#REF!</v>
      </c>
      <c r="N532" t="e">
        <f t="shared" si="9"/>
        <v>#REF!</v>
      </c>
    </row>
    <row r="533" spans="2:14" x14ac:dyDescent="0.25">
      <c r="B533" t="e">
        <f>IF('01.06.2016'!#REF!="НД",1,0)</f>
        <v>#REF!</v>
      </c>
      <c r="C533" t="e">
        <f>IF('01.06.2016'!#REF!="СНІДцентр",1,0)</f>
        <v>#REF!</v>
      </c>
      <c r="D533" t="e">
        <f>IF('01.06.2016'!#REF!="ПТБ",1,0)</f>
        <v>#REF!</v>
      </c>
      <c r="E533" t="e">
        <f>OR('01.06.2016'!#REF!="ПМСД",'01.06.2016'!#REF!="поліклініка")</f>
        <v>#REF!</v>
      </c>
      <c r="F533" t="e">
        <f>IF('01.06.2016'!#REF!="Психоневрол.",1,0)</f>
        <v>#REF!</v>
      </c>
      <c r="G533" t="e">
        <f>OR('01.06.2016'!#REF!="Інше",'01.06.2016'!#REF!="ЦРЛ",'01.06.2016'!#REF!="МЛ",'01.06.2016'!#REF!="Інфекційна")</f>
        <v>#REF!</v>
      </c>
      <c r="L533" t="e">
        <f t="shared" si="9"/>
        <v>#REF!</v>
      </c>
      <c r="N533" t="e">
        <f t="shared" si="9"/>
        <v>#REF!</v>
      </c>
    </row>
    <row r="534" spans="2:14" x14ac:dyDescent="0.25">
      <c r="B534" t="e">
        <f>IF('01.06.2016'!#REF!="НД",1,0)</f>
        <v>#REF!</v>
      </c>
      <c r="C534" t="e">
        <f>IF('01.06.2016'!#REF!="СНІДцентр",1,0)</f>
        <v>#REF!</v>
      </c>
      <c r="D534" t="e">
        <f>IF('01.06.2016'!#REF!="ПТБ",1,0)</f>
        <v>#REF!</v>
      </c>
      <c r="E534" t="e">
        <f>OR('01.06.2016'!#REF!="ПМСД",'01.06.2016'!#REF!="поліклініка")</f>
        <v>#REF!</v>
      </c>
      <c r="F534" t="e">
        <f>IF('01.06.2016'!#REF!="Психоневрол.",1,0)</f>
        <v>#REF!</v>
      </c>
      <c r="G534" t="e">
        <f>OR('01.06.2016'!#REF!="Інше",'01.06.2016'!#REF!="ЦРЛ",'01.06.2016'!#REF!="МЛ",'01.06.2016'!#REF!="Інфекційна")</f>
        <v>#REF!</v>
      </c>
      <c r="L534" t="e">
        <f t="shared" si="9"/>
        <v>#REF!</v>
      </c>
      <c r="N534" t="e">
        <f t="shared" si="9"/>
        <v>#REF!</v>
      </c>
    </row>
    <row r="535" spans="2:14" x14ac:dyDescent="0.25">
      <c r="B535" t="e">
        <f>IF('01.06.2016'!#REF!="НД",1,0)</f>
        <v>#REF!</v>
      </c>
      <c r="C535" t="e">
        <f>IF('01.06.2016'!#REF!="СНІДцентр",1,0)</f>
        <v>#REF!</v>
      </c>
      <c r="D535" t="e">
        <f>IF('01.06.2016'!#REF!="ПТБ",1,0)</f>
        <v>#REF!</v>
      </c>
      <c r="E535" t="e">
        <f>OR('01.06.2016'!#REF!="ПМСД",'01.06.2016'!#REF!="поліклініка")</f>
        <v>#REF!</v>
      </c>
      <c r="F535" t="e">
        <f>IF('01.06.2016'!#REF!="Психоневрол.",1,0)</f>
        <v>#REF!</v>
      </c>
      <c r="G535" t="e">
        <f>OR('01.06.2016'!#REF!="Інше",'01.06.2016'!#REF!="ЦРЛ",'01.06.2016'!#REF!="МЛ",'01.06.2016'!#REF!="Інфекційна")</f>
        <v>#REF!</v>
      </c>
      <c r="L535" t="e">
        <f t="shared" si="9"/>
        <v>#REF!</v>
      </c>
      <c r="N535" t="e">
        <f t="shared" si="9"/>
        <v>#REF!</v>
      </c>
    </row>
    <row r="536" spans="2:14" x14ac:dyDescent="0.25">
      <c r="B536" t="e">
        <f>IF('01.06.2016'!#REF!="НД",1,0)</f>
        <v>#REF!</v>
      </c>
      <c r="C536" t="e">
        <f>IF('01.06.2016'!#REF!="СНІДцентр",1,0)</f>
        <v>#REF!</v>
      </c>
      <c r="D536" t="e">
        <f>IF('01.06.2016'!#REF!="ПТБ",1,0)</f>
        <v>#REF!</v>
      </c>
      <c r="E536" t="e">
        <f>OR('01.06.2016'!#REF!="ПМСД",'01.06.2016'!#REF!="поліклініка")</f>
        <v>#REF!</v>
      </c>
      <c r="F536" t="e">
        <f>IF('01.06.2016'!#REF!="Психоневрол.",1,0)</f>
        <v>#REF!</v>
      </c>
      <c r="G536" t="e">
        <f>OR('01.06.2016'!#REF!="Інше",'01.06.2016'!#REF!="ЦРЛ",'01.06.2016'!#REF!="МЛ",'01.06.2016'!#REF!="Інфекційна")</f>
        <v>#REF!</v>
      </c>
      <c r="L536" t="e">
        <f t="shared" si="9"/>
        <v>#REF!</v>
      </c>
      <c r="N536" t="e">
        <f t="shared" si="9"/>
        <v>#REF!</v>
      </c>
    </row>
    <row r="537" spans="2:14" x14ac:dyDescent="0.25">
      <c r="B537" t="e">
        <f>IF('01.06.2016'!#REF!="НД",1,0)</f>
        <v>#REF!</v>
      </c>
      <c r="C537" t="e">
        <f>IF('01.06.2016'!#REF!="СНІДцентр",1,0)</f>
        <v>#REF!</v>
      </c>
      <c r="D537" t="e">
        <f>IF('01.06.2016'!#REF!="ПТБ",1,0)</f>
        <v>#REF!</v>
      </c>
      <c r="E537" t="e">
        <f>OR('01.06.2016'!#REF!="ПМСД",'01.06.2016'!#REF!="поліклініка")</f>
        <v>#REF!</v>
      </c>
      <c r="F537" t="e">
        <f>IF('01.06.2016'!#REF!="Психоневрол.",1,0)</f>
        <v>#REF!</v>
      </c>
      <c r="G537" t="e">
        <f>OR('01.06.2016'!#REF!="Інше",'01.06.2016'!#REF!="ЦРЛ",'01.06.2016'!#REF!="МЛ",'01.06.2016'!#REF!="Інфекційна")</f>
        <v>#REF!</v>
      </c>
      <c r="L537" t="e">
        <f t="shared" si="9"/>
        <v>#REF!</v>
      </c>
      <c r="N537" t="e">
        <f t="shared" si="9"/>
        <v>#REF!</v>
      </c>
    </row>
    <row r="538" spans="2:14" x14ac:dyDescent="0.25">
      <c r="B538" t="e">
        <f>IF('01.06.2016'!#REF!="НД",1,0)</f>
        <v>#REF!</v>
      </c>
      <c r="C538" t="e">
        <f>IF('01.06.2016'!#REF!="СНІДцентр",1,0)</f>
        <v>#REF!</v>
      </c>
      <c r="D538" t="e">
        <f>IF('01.06.2016'!#REF!="ПТБ",1,0)</f>
        <v>#REF!</v>
      </c>
      <c r="E538" t="e">
        <f>OR('01.06.2016'!#REF!="ПМСД",'01.06.2016'!#REF!="поліклініка")</f>
        <v>#REF!</v>
      </c>
      <c r="F538" t="e">
        <f>IF('01.06.2016'!#REF!="Психоневрол.",1,0)</f>
        <v>#REF!</v>
      </c>
      <c r="G538" t="e">
        <f>OR('01.06.2016'!#REF!="Інше",'01.06.2016'!#REF!="ЦРЛ",'01.06.2016'!#REF!="МЛ",'01.06.2016'!#REF!="Інфекційна")</f>
        <v>#REF!</v>
      </c>
      <c r="L538" t="e">
        <f t="shared" si="9"/>
        <v>#REF!</v>
      </c>
      <c r="N538" t="e">
        <f t="shared" si="9"/>
        <v>#REF!</v>
      </c>
    </row>
    <row r="539" spans="2:14" x14ac:dyDescent="0.25">
      <c r="B539" t="e">
        <f>IF('01.06.2016'!#REF!="НД",1,0)</f>
        <v>#REF!</v>
      </c>
      <c r="C539" t="e">
        <f>IF('01.06.2016'!#REF!="СНІДцентр",1,0)</f>
        <v>#REF!</v>
      </c>
      <c r="D539" t="e">
        <f>IF('01.06.2016'!#REF!="ПТБ",1,0)</f>
        <v>#REF!</v>
      </c>
      <c r="E539" t="e">
        <f>OR('01.06.2016'!#REF!="ПМСД",'01.06.2016'!#REF!="поліклініка")</f>
        <v>#REF!</v>
      </c>
      <c r="F539" t="e">
        <f>IF('01.06.2016'!#REF!="Психоневрол.",1,0)</f>
        <v>#REF!</v>
      </c>
      <c r="G539" t="e">
        <f>OR('01.06.2016'!#REF!="Інше",'01.06.2016'!#REF!="ЦРЛ",'01.06.2016'!#REF!="МЛ",'01.06.2016'!#REF!="Інфекційна")</f>
        <v>#REF!</v>
      </c>
      <c r="L539" t="e">
        <f t="shared" si="9"/>
        <v>#REF!</v>
      </c>
      <c r="N539" t="e">
        <f t="shared" si="9"/>
        <v>#REF!</v>
      </c>
    </row>
    <row r="540" spans="2:14" x14ac:dyDescent="0.25">
      <c r="B540" t="e">
        <f>IF('01.06.2016'!#REF!="НД",1,0)</f>
        <v>#REF!</v>
      </c>
      <c r="C540" t="e">
        <f>IF('01.06.2016'!#REF!="СНІДцентр",1,0)</f>
        <v>#REF!</v>
      </c>
      <c r="D540" t="e">
        <f>IF('01.06.2016'!#REF!="ПТБ",1,0)</f>
        <v>#REF!</v>
      </c>
      <c r="E540" t="e">
        <f>OR('01.06.2016'!#REF!="ПМСД",'01.06.2016'!#REF!="поліклініка")</f>
        <v>#REF!</v>
      </c>
      <c r="F540" t="e">
        <f>IF('01.06.2016'!#REF!="Психоневрол.",1,0)</f>
        <v>#REF!</v>
      </c>
      <c r="G540" t="e">
        <f>OR('01.06.2016'!#REF!="Інше",'01.06.2016'!#REF!="ЦРЛ",'01.06.2016'!#REF!="МЛ",'01.06.2016'!#REF!="Інфекційна")</f>
        <v>#REF!</v>
      </c>
      <c r="L540" t="e">
        <f t="shared" si="9"/>
        <v>#REF!</v>
      </c>
      <c r="N540" t="e">
        <f t="shared" si="9"/>
        <v>#REF!</v>
      </c>
    </row>
    <row r="541" spans="2:14" x14ac:dyDescent="0.25">
      <c r="B541" t="e">
        <f>IF('01.06.2016'!#REF!="НД",1,0)</f>
        <v>#REF!</v>
      </c>
      <c r="C541" t="e">
        <f>IF('01.06.2016'!#REF!="СНІДцентр",1,0)</f>
        <v>#REF!</v>
      </c>
      <c r="D541" t="e">
        <f>IF('01.06.2016'!#REF!="ПТБ",1,0)</f>
        <v>#REF!</v>
      </c>
      <c r="E541" t="e">
        <f>OR('01.06.2016'!#REF!="ПМСД",'01.06.2016'!#REF!="поліклініка")</f>
        <v>#REF!</v>
      </c>
      <c r="F541" t="e">
        <f>IF('01.06.2016'!#REF!="Психоневрол.",1,0)</f>
        <v>#REF!</v>
      </c>
      <c r="G541" t="e">
        <f>OR('01.06.2016'!#REF!="Інше",'01.06.2016'!#REF!="ЦРЛ",'01.06.2016'!#REF!="МЛ",'01.06.2016'!#REF!="Інфекційна")</f>
        <v>#REF!</v>
      </c>
      <c r="L541" t="e">
        <f t="shared" si="9"/>
        <v>#REF!</v>
      </c>
      <c r="N541" t="e">
        <f t="shared" si="9"/>
        <v>#REF!</v>
      </c>
    </row>
    <row r="542" spans="2:14" x14ac:dyDescent="0.25">
      <c r="B542" t="e">
        <f>IF('01.06.2016'!#REF!="НД",1,0)</f>
        <v>#REF!</v>
      </c>
      <c r="C542" t="e">
        <f>IF('01.06.2016'!#REF!="СНІДцентр",1,0)</f>
        <v>#REF!</v>
      </c>
      <c r="D542" t="e">
        <f>IF('01.06.2016'!#REF!="ПТБ",1,0)</f>
        <v>#REF!</v>
      </c>
      <c r="E542" t="e">
        <f>OR('01.06.2016'!#REF!="ПМСД",'01.06.2016'!#REF!="поліклініка")</f>
        <v>#REF!</v>
      </c>
      <c r="F542" t="e">
        <f>IF('01.06.2016'!#REF!="Психоневрол.",1,0)</f>
        <v>#REF!</v>
      </c>
      <c r="G542" t="e">
        <f>OR('01.06.2016'!#REF!="Інше",'01.06.2016'!#REF!="ЦРЛ",'01.06.2016'!#REF!="МЛ",'01.06.2016'!#REF!="Інфекційна")</f>
        <v>#REF!</v>
      </c>
      <c r="L542" t="e">
        <f t="shared" si="9"/>
        <v>#REF!</v>
      </c>
      <c r="N542" t="e">
        <f t="shared" si="9"/>
        <v>#REF!</v>
      </c>
    </row>
    <row r="543" spans="2:14" x14ac:dyDescent="0.25">
      <c r="B543" t="e">
        <f>IF('01.06.2016'!#REF!="НД",1,0)</f>
        <v>#REF!</v>
      </c>
      <c r="C543" t="e">
        <f>IF('01.06.2016'!#REF!="СНІДцентр",1,0)</f>
        <v>#REF!</v>
      </c>
      <c r="D543" t="e">
        <f>IF('01.06.2016'!#REF!="ПТБ",1,0)</f>
        <v>#REF!</v>
      </c>
      <c r="E543" t="e">
        <f>OR('01.06.2016'!#REF!="ПМСД",'01.06.2016'!#REF!="поліклініка")</f>
        <v>#REF!</v>
      </c>
      <c r="F543" t="e">
        <f>IF('01.06.2016'!#REF!="Психоневрол.",1,0)</f>
        <v>#REF!</v>
      </c>
      <c r="G543" t="e">
        <f>OR('01.06.2016'!#REF!="Інше",'01.06.2016'!#REF!="ЦРЛ",'01.06.2016'!#REF!="МЛ",'01.06.2016'!#REF!="Інфекційна")</f>
        <v>#REF!</v>
      </c>
      <c r="L543" t="e">
        <f t="shared" si="9"/>
        <v>#REF!</v>
      </c>
      <c r="N543" t="e">
        <f t="shared" si="9"/>
        <v>#REF!</v>
      </c>
    </row>
    <row r="544" spans="2:14" x14ac:dyDescent="0.25">
      <c r="B544" t="e">
        <f>IF('01.06.2016'!#REF!="НД",1,0)</f>
        <v>#REF!</v>
      </c>
      <c r="C544" t="e">
        <f>IF('01.06.2016'!#REF!="СНІДцентр",1,0)</f>
        <v>#REF!</v>
      </c>
      <c r="D544" t="e">
        <f>IF('01.06.2016'!#REF!="ПТБ",1,0)</f>
        <v>#REF!</v>
      </c>
      <c r="E544" t="e">
        <f>OR('01.06.2016'!#REF!="ПМСД",'01.06.2016'!#REF!="поліклініка")</f>
        <v>#REF!</v>
      </c>
      <c r="F544" t="e">
        <f>IF('01.06.2016'!#REF!="Психоневрол.",1,0)</f>
        <v>#REF!</v>
      </c>
      <c r="G544" t="e">
        <f>OR('01.06.2016'!#REF!="Інше",'01.06.2016'!#REF!="ЦРЛ",'01.06.2016'!#REF!="МЛ",'01.06.2016'!#REF!="Інфекційна")</f>
        <v>#REF!</v>
      </c>
      <c r="L544" t="e">
        <f t="shared" si="9"/>
        <v>#REF!</v>
      </c>
      <c r="N544" t="e">
        <f t="shared" si="9"/>
        <v>#REF!</v>
      </c>
    </row>
    <row r="545" spans="2:14" x14ac:dyDescent="0.25">
      <c r="B545" t="e">
        <f>IF('01.06.2016'!#REF!="НД",1,0)</f>
        <v>#REF!</v>
      </c>
      <c r="C545" t="e">
        <f>IF('01.06.2016'!#REF!="СНІДцентр",1,0)</f>
        <v>#REF!</v>
      </c>
      <c r="D545" t="e">
        <f>IF('01.06.2016'!#REF!="ПТБ",1,0)</f>
        <v>#REF!</v>
      </c>
      <c r="E545" t="e">
        <f>OR('01.06.2016'!#REF!="ПМСД",'01.06.2016'!#REF!="поліклініка")</f>
        <v>#REF!</v>
      </c>
      <c r="F545" t="e">
        <f>IF('01.06.2016'!#REF!="Психоневрол.",1,0)</f>
        <v>#REF!</v>
      </c>
      <c r="G545" t="e">
        <f>OR('01.06.2016'!#REF!="Інше",'01.06.2016'!#REF!="ЦРЛ",'01.06.2016'!#REF!="МЛ",'01.06.2016'!#REF!="Інфекційна")</f>
        <v>#REF!</v>
      </c>
      <c r="L545" t="e">
        <f t="shared" si="9"/>
        <v>#REF!</v>
      </c>
      <c r="N545" t="e">
        <f t="shared" si="9"/>
        <v>#REF!</v>
      </c>
    </row>
    <row r="546" spans="2:14" x14ac:dyDescent="0.25">
      <c r="B546" t="e">
        <f>IF('01.06.2016'!#REF!="НД",1,0)</f>
        <v>#REF!</v>
      </c>
      <c r="C546" t="e">
        <f>IF('01.06.2016'!#REF!="СНІДцентр",1,0)</f>
        <v>#REF!</v>
      </c>
      <c r="D546" t="e">
        <f>IF('01.06.2016'!#REF!="ПТБ",1,0)</f>
        <v>#REF!</v>
      </c>
      <c r="E546" t="e">
        <f>OR('01.06.2016'!#REF!="ПМСД",'01.06.2016'!#REF!="поліклініка")</f>
        <v>#REF!</v>
      </c>
      <c r="F546" t="e">
        <f>IF('01.06.2016'!#REF!="Психоневрол.",1,0)</f>
        <v>#REF!</v>
      </c>
      <c r="G546" t="e">
        <f>OR('01.06.2016'!#REF!="Інше",'01.06.2016'!#REF!="ЦРЛ",'01.06.2016'!#REF!="МЛ",'01.06.2016'!#REF!="Інфекційна")</f>
        <v>#REF!</v>
      </c>
      <c r="L546" t="e">
        <f t="shared" si="9"/>
        <v>#REF!</v>
      </c>
      <c r="N546" t="e">
        <f t="shared" si="9"/>
        <v>#REF!</v>
      </c>
    </row>
    <row r="547" spans="2:14" x14ac:dyDescent="0.25">
      <c r="B547" t="e">
        <f>IF('01.06.2016'!#REF!="НД",1,0)</f>
        <v>#REF!</v>
      </c>
      <c r="C547" t="e">
        <f>IF('01.06.2016'!#REF!="СНІДцентр",1,0)</f>
        <v>#REF!</v>
      </c>
      <c r="D547" t="e">
        <f>IF('01.06.2016'!#REF!="ПТБ",1,0)</f>
        <v>#REF!</v>
      </c>
      <c r="E547" t="e">
        <f>OR('01.06.2016'!#REF!="ПМСД",'01.06.2016'!#REF!="поліклініка")</f>
        <v>#REF!</v>
      </c>
      <c r="F547" t="e">
        <f>IF('01.06.2016'!#REF!="Психоневрол.",1,0)</f>
        <v>#REF!</v>
      </c>
      <c r="G547" t="e">
        <f>OR('01.06.2016'!#REF!="Інше",'01.06.2016'!#REF!="ЦРЛ",'01.06.2016'!#REF!="МЛ",'01.06.2016'!#REF!="Інфекційна")</f>
        <v>#REF!</v>
      </c>
      <c r="L547" t="e">
        <f t="shared" si="9"/>
        <v>#REF!</v>
      </c>
      <c r="N547" t="e">
        <f t="shared" si="9"/>
        <v>#REF!</v>
      </c>
    </row>
    <row r="548" spans="2:14" x14ac:dyDescent="0.25">
      <c r="B548" t="e">
        <f>IF('01.06.2016'!#REF!="НД",1,0)</f>
        <v>#REF!</v>
      </c>
      <c r="C548" t="e">
        <f>IF('01.06.2016'!#REF!="СНІДцентр",1,0)</f>
        <v>#REF!</v>
      </c>
      <c r="D548" t="e">
        <f>IF('01.06.2016'!#REF!="ПТБ",1,0)</f>
        <v>#REF!</v>
      </c>
      <c r="E548" t="e">
        <f>OR('01.06.2016'!#REF!="ПМСД",'01.06.2016'!#REF!="поліклініка")</f>
        <v>#REF!</v>
      </c>
      <c r="F548" t="e">
        <f>IF('01.06.2016'!#REF!="Психоневрол.",1,0)</f>
        <v>#REF!</v>
      </c>
      <c r="G548" t="e">
        <f>OR('01.06.2016'!#REF!="Інше",'01.06.2016'!#REF!="ЦРЛ",'01.06.2016'!#REF!="МЛ",'01.06.2016'!#REF!="Інфекційна")</f>
        <v>#REF!</v>
      </c>
      <c r="L548" t="e">
        <f t="shared" si="9"/>
        <v>#REF!</v>
      </c>
      <c r="N548" t="e">
        <f t="shared" si="9"/>
        <v>#REF!</v>
      </c>
    </row>
    <row r="549" spans="2:14" x14ac:dyDescent="0.25">
      <c r="B549" t="e">
        <f>IF('01.06.2016'!#REF!="НД",1,0)</f>
        <v>#REF!</v>
      </c>
      <c r="C549" t="e">
        <f>IF('01.06.2016'!#REF!="СНІДцентр",1,0)</f>
        <v>#REF!</v>
      </c>
      <c r="D549" t="e">
        <f>IF('01.06.2016'!#REF!="ПТБ",1,0)</f>
        <v>#REF!</v>
      </c>
      <c r="E549" t="e">
        <f>OR('01.06.2016'!#REF!="ПМСД",'01.06.2016'!#REF!="поліклініка")</f>
        <v>#REF!</v>
      </c>
      <c r="F549" t="e">
        <f>IF('01.06.2016'!#REF!="Психоневрол.",1,0)</f>
        <v>#REF!</v>
      </c>
      <c r="G549" t="e">
        <f>OR('01.06.2016'!#REF!="Інше",'01.06.2016'!#REF!="ЦРЛ",'01.06.2016'!#REF!="МЛ",'01.06.2016'!#REF!="Інфекційна")</f>
        <v>#REF!</v>
      </c>
      <c r="L549" t="e">
        <f t="shared" si="9"/>
        <v>#REF!</v>
      </c>
      <c r="N549" t="e">
        <f t="shared" si="9"/>
        <v>#REF!</v>
      </c>
    </row>
    <row r="550" spans="2:14" x14ac:dyDescent="0.25">
      <c r="B550" t="e">
        <f>IF('01.06.2016'!#REF!="НД",1,0)</f>
        <v>#REF!</v>
      </c>
      <c r="C550" t="e">
        <f>IF('01.06.2016'!#REF!="СНІДцентр",1,0)</f>
        <v>#REF!</v>
      </c>
      <c r="D550" t="e">
        <f>IF('01.06.2016'!#REF!="ПТБ",1,0)</f>
        <v>#REF!</v>
      </c>
      <c r="E550" t="e">
        <f>OR('01.06.2016'!#REF!="ПМСД",'01.06.2016'!#REF!="поліклініка")</f>
        <v>#REF!</v>
      </c>
      <c r="F550" t="e">
        <f>IF('01.06.2016'!#REF!="Психоневрол.",1,0)</f>
        <v>#REF!</v>
      </c>
      <c r="G550" t="e">
        <f>OR('01.06.2016'!#REF!="Інше",'01.06.2016'!#REF!="ЦРЛ",'01.06.2016'!#REF!="МЛ",'01.06.2016'!#REF!="Інфекційна")</f>
        <v>#REF!</v>
      </c>
      <c r="L550" t="e">
        <f t="shared" si="9"/>
        <v>#REF!</v>
      </c>
      <c r="N550" t="e">
        <f t="shared" si="9"/>
        <v>#REF!</v>
      </c>
    </row>
    <row r="551" spans="2:14" x14ac:dyDescent="0.25">
      <c r="B551" t="e">
        <f>IF('01.06.2016'!#REF!="НД",1,0)</f>
        <v>#REF!</v>
      </c>
      <c r="C551" t="e">
        <f>IF('01.06.2016'!#REF!="СНІДцентр",1,0)</f>
        <v>#REF!</v>
      </c>
      <c r="D551" t="e">
        <f>IF('01.06.2016'!#REF!="ПТБ",1,0)</f>
        <v>#REF!</v>
      </c>
      <c r="E551" t="e">
        <f>OR('01.06.2016'!#REF!="ПМСД",'01.06.2016'!#REF!="поліклініка")</f>
        <v>#REF!</v>
      </c>
      <c r="F551" t="e">
        <f>IF('01.06.2016'!#REF!="Психоневрол.",1,0)</f>
        <v>#REF!</v>
      </c>
      <c r="G551" t="e">
        <f>OR('01.06.2016'!#REF!="Інше",'01.06.2016'!#REF!="ЦРЛ",'01.06.2016'!#REF!="МЛ",'01.06.2016'!#REF!="Інфекційна")</f>
        <v>#REF!</v>
      </c>
      <c r="L551" t="e">
        <f t="shared" si="9"/>
        <v>#REF!</v>
      </c>
      <c r="N551" t="e">
        <f t="shared" si="9"/>
        <v>#REF!</v>
      </c>
    </row>
    <row r="552" spans="2:14" x14ac:dyDescent="0.25">
      <c r="B552" t="e">
        <f>IF('01.06.2016'!#REF!="НД",1,0)</f>
        <v>#REF!</v>
      </c>
      <c r="C552" t="e">
        <f>IF('01.06.2016'!#REF!="СНІДцентр",1,0)</f>
        <v>#REF!</v>
      </c>
      <c r="D552" t="e">
        <f>IF('01.06.2016'!#REF!="ПТБ",1,0)</f>
        <v>#REF!</v>
      </c>
      <c r="E552" t="e">
        <f>OR('01.06.2016'!#REF!="ПМСД",'01.06.2016'!#REF!="поліклініка")</f>
        <v>#REF!</v>
      </c>
      <c r="F552" t="e">
        <f>IF('01.06.2016'!#REF!="Психоневрол.",1,0)</f>
        <v>#REF!</v>
      </c>
      <c r="G552" t="e">
        <f>OR('01.06.2016'!#REF!="Інше",'01.06.2016'!#REF!="ЦРЛ",'01.06.2016'!#REF!="МЛ",'01.06.2016'!#REF!="Інфекційна")</f>
        <v>#REF!</v>
      </c>
      <c r="L552" t="e">
        <f t="shared" si="9"/>
        <v>#REF!</v>
      </c>
      <c r="N552" t="e">
        <f t="shared" si="9"/>
        <v>#REF!</v>
      </c>
    </row>
    <row r="553" spans="2:14" x14ac:dyDescent="0.25">
      <c r="B553" t="e">
        <f>IF('01.06.2016'!#REF!="НД",1,0)</f>
        <v>#REF!</v>
      </c>
      <c r="C553" t="e">
        <f>IF('01.06.2016'!#REF!="СНІДцентр",1,0)</f>
        <v>#REF!</v>
      </c>
      <c r="D553" t="e">
        <f>IF('01.06.2016'!#REF!="ПТБ",1,0)</f>
        <v>#REF!</v>
      </c>
      <c r="E553" t="e">
        <f>OR('01.06.2016'!#REF!="ПМСД",'01.06.2016'!#REF!="поліклініка")</f>
        <v>#REF!</v>
      </c>
      <c r="F553" t="e">
        <f>IF('01.06.2016'!#REF!="Психоневрол.",1,0)</f>
        <v>#REF!</v>
      </c>
      <c r="G553" t="e">
        <f>OR('01.06.2016'!#REF!="Інше",'01.06.2016'!#REF!="ЦРЛ",'01.06.2016'!#REF!="МЛ",'01.06.2016'!#REF!="Інфекційна")</f>
        <v>#REF!</v>
      </c>
      <c r="L553" t="e">
        <f t="shared" si="9"/>
        <v>#REF!</v>
      </c>
      <c r="N553" t="e">
        <f t="shared" si="9"/>
        <v>#REF!</v>
      </c>
    </row>
    <row r="554" spans="2:14" x14ac:dyDescent="0.25">
      <c r="B554" t="e">
        <f>IF('01.06.2016'!#REF!="НД",1,0)</f>
        <v>#REF!</v>
      </c>
      <c r="C554" t="e">
        <f>IF('01.06.2016'!#REF!="СНІДцентр",1,0)</f>
        <v>#REF!</v>
      </c>
      <c r="D554" t="e">
        <f>IF('01.06.2016'!#REF!="ПТБ",1,0)</f>
        <v>#REF!</v>
      </c>
      <c r="E554" t="e">
        <f>OR('01.06.2016'!#REF!="ПМСД",'01.06.2016'!#REF!="поліклініка")</f>
        <v>#REF!</v>
      </c>
      <c r="F554" t="e">
        <f>IF('01.06.2016'!#REF!="Психоневрол.",1,0)</f>
        <v>#REF!</v>
      </c>
      <c r="G554" t="e">
        <f>OR('01.06.2016'!#REF!="Інше",'01.06.2016'!#REF!="ЦРЛ",'01.06.2016'!#REF!="МЛ",'01.06.2016'!#REF!="Інфекційна")</f>
        <v>#REF!</v>
      </c>
      <c r="L554" t="e">
        <f t="shared" si="9"/>
        <v>#REF!</v>
      </c>
      <c r="N554" t="e">
        <f t="shared" si="9"/>
        <v>#REF!</v>
      </c>
    </row>
    <row r="555" spans="2:14" x14ac:dyDescent="0.25">
      <c r="B555" t="e">
        <f>IF('01.06.2016'!#REF!="НД",1,0)</f>
        <v>#REF!</v>
      </c>
      <c r="C555" t="e">
        <f>IF('01.06.2016'!#REF!="СНІДцентр",1,0)</f>
        <v>#REF!</v>
      </c>
      <c r="D555" t="e">
        <f>IF('01.06.2016'!#REF!="ПТБ",1,0)</f>
        <v>#REF!</v>
      </c>
      <c r="E555" t="e">
        <f>OR('01.06.2016'!#REF!="ПМСД",'01.06.2016'!#REF!="поліклініка")</f>
        <v>#REF!</v>
      </c>
      <c r="F555" t="e">
        <f>IF('01.06.2016'!#REF!="Психоневрол.",1,0)</f>
        <v>#REF!</v>
      </c>
      <c r="G555" t="e">
        <f>OR('01.06.2016'!#REF!="Інше",'01.06.2016'!#REF!="ЦРЛ",'01.06.2016'!#REF!="МЛ",'01.06.2016'!#REF!="Інфекційна")</f>
        <v>#REF!</v>
      </c>
      <c r="L555" t="e">
        <f t="shared" si="9"/>
        <v>#REF!</v>
      </c>
      <c r="N555" t="e">
        <f t="shared" si="9"/>
        <v>#REF!</v>
      </c>
    </row>
    <row r="556" spans="2:14" x14ac:dyDescent="0.25">
      <c r="B556" t="e">
        <f>IF('01.06.2016'!#REF!="НД",1,0)</f>
        <v>#REF!</v>
      </c>
      <c r="C556" t="e">
        <f>IF('01.06.2016'!#REF!="СНІДцентр",1,0)</f>
        <v>#REF!</v>
      </c>
      <c r="D556" t="e">
        <f>IF('01.06.2016'!#REF!="ПТБ",1,0)</f>
        <v>#REF!</v>
      </c>
      <c r="E556" t="e">
        <f>OR('01.06.2016'!#REF!="ПМСД",'01.06.2016'!#REF!="поліклініка")</f>
        <v>#REF!</v>
      </c>
      <c r="F556" t="e">
        <f>IF('01.06.2016'!#REF!="Психоневрол.",1,0)</f>
        <v>#REF!</v>
      </c>
      <c r="G556" t="e">
        <f>OR('01.06.2016'!#REF!="Інше",'01.06.2016'!#REF!="ЦРЛ",'01.06.2016'!#REF!="МЛ",'01.06.2016'!#REF!="Інфекційна")</f>
        <v>#REF!</v>
      </c>
      <c r="L556" t="e">
        <f t="shared" si="9"/>
        <v>#REF!</v>
      </c>
      <c r="N556" t="e">
        <f t="shared" si="9"/>
        <v>#REF!</v>
      </c>
    </row>
    <row r="557" spans="2:14" x14ac:dyDescent="0.25">
      <c r="B557" t="e">
        <f>IF('01.06.2016'!#REF!="НД",1,0)</f>
        <v>#REF!</v>
      </c>
      <c r="C557" t="e">
        <f>IF('01.06.2016'!#REF!="СНІДцентр",1,0)</f>
        <v>#REF!</v>
      </c>
      <c r="D557" t="e">
        <f>IF('01.06.2016'!#REF!="ПТБ",1,0)</f>
        <v>#REF!</v>
      </c>
      <c r="E557" t="e">
        <f>OR('01.06.2016'!#REF!="ПМСД",'01.06.2016'!#REF!="поліклініка")</f>
        <v>#REF!</v>
      </c>
      <c r="F557" t="e">
        <f>IF('01.06.2016'!#REF!="Психоневрол.",1,0)</f>
        <v>#REF!</v>
      </c>
      <c r="G557" t="e">
        <f>OR('01.06.2016'!#REF!="Інше",'01.06.2016'!#REF!="ЦРЛ",'01.06.2016'!#REF!="МЛ",'01.06.2016'!#REF!="Інфекційна")</f>
        <v>#REF!</v>
      </c>
      <c r="L557" t="e">
        <f t="shared" si="9"/>
        <v>#REF!</v>
      </c>
      <c r="N557" t="e">
        <f t="shared" si="9"/>
        <v>#REF!</v>
      </c>
    </row>
    <row r="558" spans="2:14" x14ac:dyDescent="0.25">
      <c r="B558" t="e">
        <f>IF('01.06.2016'!#REF!="НД",1,0)</f>
        <v>#REF!</v>
      </c>
      <c r="C558" t="e">
        <f>IF('01.06.2016'!#REF!="СНІДцентр",1,0)</f>
        <v>#REF!</v>
      </c>
      <c r="D558" t="e">
        <f>IF('01.06.2016'!#REF!="ПТБ",1,0)</f>
        <v>#REF!</v>
      </c>
      <c r="E558" t="e">
        <f>OR('01.06.2016'!#REF!="ПМСД",'01.06.2016'!#REF!="поліклініка")</f>
        <v>#REF!</v>
      </c>
      <c r="F558" t="e">
        <f>IF('01.06.2016'!#REF!="Психоневрол.",1,0)</f>
        <v>#REF!</v>
      </c>
      <c r="G558" t="e">
        <f>OR('01.06.2016'!#REF!="Інше",'01.06.2016'!#REF!="ЦРЛ",'01.06.2016'!#REF!="МЛ",'01.06.2016'!#REF!="Інфекційна")</f>
        <v>#REF!</v>
      </c>
      <c r="L558" t="e">
        <f t="shared" si="9"/>
        <v>#REF!</v>
      </c>
      <c r="N558" t="e">
        <f t="shared" si="9"/>
        <v>#REF!</v>
      </c>
    </row>
    <row r="559" spans="2:14" x14ac:dyDescent="0.25">
      <c r="B559" t="e">
        <f>IF('01.06.2016'!#REF!="НД",1,0)</f>
        <v>#REF!</v>
      </c>
      <c r="C559" t="e">
        <f>IF('01.06.2016'!#REF!="СНІДцентр",1,0)</f>
        <v>#REF!</v>
      </c>
      <c r="D559" t="e">
        <f>IF('01.06.2016'!#REF!="ПТБ",1,0)</f>
        <v>#REF!</v>
      </c>
      <c r="E559" t="e">
        <f>OR('01.06.2016'!#REF!="ПМСД",'01.06.2016'!#REF!="поліклініка")</f>
        <v>#REF!</v>
      </c>
      <c r="F559" t="e">
        <f>IF('01.06.2016'!#REF!="Психоневрол.",1,0)</f>
        <v>#REF!</v>
      </c>
      <c r="G559" t="e">
        <f>OR('01.06.2016'!#REF!="Інше",'01.06.2016'!#REF!="ЦРЛ",'01.06.2016'!#REF!="МЛ",'01.06.2016'!#REF!="Інфекційна")</f>
        <v>#REF!</v>
      </c>
      <c r="L559" t="e">
        <f t="shared" si="9"/>
        <v>#REF!</v>
      </c>
      <c r="N559" t="e">
        <f t="shared" si="9"/>
        <v>#REF!</v>
      </c>
    </row>
    <row r="560" spans="2:14" x14ac:dyDescent="0.25">
      <c r="B560" t="e">
        <f>IF('01.06.2016'!#REF!="НД",1,0)</f>
        <v>#REF!</v>
      </c>
      <c r="C560" t="e">
        <f>IF('01.06.2016'!#REF!="СНІДцентр",1,0)</f>
        <v>#REF!</v>
      </c>
      <c r="D560" t="e">
        <f>IF('01.06.2016'!#REF!="ПТБ",1,0)</f>
        <v>#REF!</v>
      </c>
      <c r="E560" t="e">
        <f>OR('01.06.2016'!#REF!="ПМСД",'01.06.2016'!#REF!="поліклініка")</f>
        <v>#REF!</v>
      </c>
      <c r="F560" t="e">
        <f>IF('01.06.2016'!#REF!="Психоневрол.",1,0)</f>
        <v>#REF!</v>
      </c>
      <c r="G560" t="e">
        <f>OR('01.06.2016'!#REF!="Інше",'01.06.2016'!#REF!="ЦРЛ",'01.06.2016'!#REF!="МЛ",'01.06.2016'!#REF!="Інфекційна")</f>
        <v>#REF!</v>
      </c>
      <c r="L560" t="e">
        <f t="shared" si="9"/>
        <v>#REF!</v>
      </c>
      <c r="N560" t="e">
        <f t="shared" si="9"/>
        <v>#REF!</v>
      </c>
    </row>
    <row r="561" spans="2:14" x14ac:dyDescent="0.25">
      <c r="B561" t="e">
        <f>IF('01.06.2016'!#REF!="НД",1,0)</f>
        <v>#REF!</v>
      </c>
      <c r="C561" t="e">
        <f>IF('01.06.2016'!#REF!="СНІДцентр",1,0)</f>
        <v>#REF!</v>
      </c>
      <c r="D561" t="e">
        <f>IF('01.06.2016'!#REF!="ПТБ",1,0)</f>
        <v>#REF!</v>
      </c>
      <c r="E561" t="e">
        <f>OR('01.06.2016'!#REF!="ПМСД",'01.06.2016'!#REF!="поліклініка")</f>
        <v>#REF!</v>
      </c>
      <c r="F561" t="e">
        <f>IF('01.06.2016'!#REF!="Психоневрол.",1,0)</f>
        <v>#REF!</v>
      </c>
      <c r="G561" t="e">
        <f>OR('01.06.2016'!#REF!="Інше",'01.06.2016'!#REF!="ЦРЛ",'01.06.2016'!#REF!="МЛ",'01.06.2016'!#REF!="Інфекційна")</f>
        <v>#REF!</v>
      </c>
      <c r="L561" t="e">
        <f t="shared" si="9"/>
        <v>#REF!</v>
      </c>
      <c r="N561" t="e">
        <f t="shared" si="9"/>
        <v>#REF!</v>
      </c>
    </row>
    <row r="562" spans="2:14" x14ac:dyDescent="0.25">
      <c r="B562" t="e">
        <f>IF('01.06.2016'!#REF!="НД",1,0)</f>
        <v>#REF!</v>
      </c>
      <c r="C562" t="e">
        <f>IF('01.06.2016'!#REF!="СНІДцентр",1,0)</f>
        <v>#REF!</v>
      </c>
      <c r="D562" t="e">
        <f>IF('01.06.2016'!#REF!="ПТБ",1,0)</f>
        <v>#REF!</v>
      </c>
      <c r="E562" t="e">
        <f>OR('01.06.2016'!#REF!="ПМСД",'01.06.2016'!#REF!="поліклініка")</f>
        <v>#REF!</v>
      </c>
      <c r="F562" t="e">
        <f>IF('01.06.2016'!#REF!="Психоневрол.",1,0)</f>
        <v>#REF!</v>
      </c>
      <c r="G562" t="e">
        <f>OR('01.06.2016'!#REF!="Інше",'01.06.2016'!#REF!="ЦРЛ",'01.06.2016'!#REF!="МЛ",'01.06.2016'!#REF!="Інфекційна")</f>
        <v>#REF!</v>
      </c>
      <c r="L562" t="e">
        <f t="shared" si="9"/>
        <v>#REF!</v>
      </c>
      <c r="N562" t="e">
        <f t="shared" si="9"/>
        <v>#REF!</v>
      </c>
    </row>
    <row r="563" spans="2:14" x14ac:dyDescent="0.25">
      <c r="B563" t="e">
        <f>IF('01.06.2016'!#REF!="НД",1,0)</f>
        <v>#REF!</v>
      </c>
      <c r="C563" t="e">
        <f>IF('01.06.2016'!#REF!="СНІДцентр",1,0)</f>
        <v>#REF!</v>
      </c>
      <c r="D563" t="e">
        <f>IF('01.06.2016'!#REF!="ПТБ",1,0)</f>
        <v>#REF!</v>
      </c>
      <c r="E563" t="e">
        <f>OR('01.06.2016'!#REF!="ПМСД",'01.06.2016'!#REF!="поліклініка")</f>
        <v>#REF!</v>
      </c>
      <c r="F563" t="e">
        <f>IF('01.06.2016'!#REF!="Психоневрол.",1,0)</f>
        <v>#REF!</v>
      </c>
      <c r="G563" t="e">
        <f>OR('01.06.2016'!#REF!="Інше",'01.06.2016'!#REF!="ЦРЛ",'01.06.2016'!#REF!="МЛ",'01.06.2016'!#REF!="Інфекційна")</f>
        <v>#REF!</v>
      </c>
      <c r="L563" t="e">
        <f t="shared" si="9"/>
        <v>#REF!</v>
      </c>
      <c r="N563" t="e">
        <f t="shared" si="9"/>
        <v>#REF!</v>
      </c>
    </row>
    <row r="564" spans="2:14" x14ac:dyDescent="0.25">
      <c r="B564" t="e">
        <f>IF('01.06.2016'!#REF!="НД",1,0)</f>
        <v>#REF!</v>
      </c>
      <c r="C564" t="e">
        <f>IF('01.06.2016'!#REF!="СНІДцентр",1,0)</f>
        <v>#REF!</v>
      </c>
      <c r="D564" t="e">
        <f>IF('01.06.2016'!#REF!="ПТБ",1,0)</f>
        <v>#REF!</v>
      </c>
      <c r="E564" t="e">
        <f>OR('01.06.2016'!#REF!="ПМСД",'01.06.2016'!#REF!="поліклініка")</f>
        <v>#REF!</v>
      </c>
      <c r="F564" t="e">
        <f>IF('01.06.2016'!#REF!="Психоневрол.",1,0)</f>
        <v>#REF!</v>
      </c>
      <c r="G564" t="e">
        <f>OR('01.06.2016'!#REF!="Інше",'01.06.2016'!#REF!="ЦРЛ",'01.06.2016'!#REF!="МЛ",'01.06.2016'!#REF!="Інфекційна")</f>
        <v>#REF!</v>
      </c>
      <c r="L564" t="e">
        <f t="shared" si="9"/>
        <v>#REF!</v>
      </c>
      <c r="N564" t="e">
        <f t="shared" si="9"/>
        <v>#REF!</v>
      </c>
    </row>
    <row r="565" spans="2:14" x14ac:dyDescent="0.25">
      <c r="B565" t="e">
        <f>IF('01.06.2016'!#REF!="НД",1,0)</f>
        <v>#REF!</v>
      </c>
      <c r="C565" t="e">
        <f>IF('01.06.2016'!#REF!="СНІДцентр",1,0)</f>
        <v>#REF!</v>
      </c>
      <c r="D565" t="e">
        <f>IF('01.06.2016'!#REF!="ПТБ",1,0)</f>
        <v>#REF!</v>
      </c>
      <c r="E565" t="e">
        <f>OR('01.06.2016'!#REF!="ПМСД",'01.06.2016'!#REF!="поліклініка")</f>
        <v>#REF!</v>
      </c>
      <c r="F565" t="e">
        <f>IF('01.06.2016'!#REF!="Психоневрол.",1,0)</f>
        <v>#REF!</v>
      </c>
      <c r="G565" t="e">
        <f>OR('01.06.2016'!#REF!="Інше",'01.06.2016'!#REF!="ЦРЛ",'01.06.2016'!#REF!="МЛ",'01.06.2016'!#REF!="Інфекційна")</f>
        <v>#REF!</v>
      </c>
      <c r="L565" t="e">
        <f t="shared" si="9"/>
        <v>#REF!</v>
      </c>
      <c r="N565" t="e">
        <f t="shared" si="9"/>
        <v>#REF!</v>
      </c>
    </row>
    <row r="566" spans="2:14" x14ac:dyDescent="0.25">
      <c r="B566" t="e">
        <f>IF('01.06.2016'!#REF!="НД",1,0)</f>
        <v>#REF!</v>
      </c>
      <c r="C566" t="e">
        <f>IF('01.06.2016'!#REF!="СНІДцентр",1,0)</f>
        <v>#REF!</v>
      </c>
      <c r="D566" t="e">
        <f>IF('01.06.2016'!#REF!="ПТБ",1,0)</f>
        <v>#REF!</v>
      </c>
      <c r="E566" t="e">
        <f>OR('01.06.2016'!#REF!="ПМСД",'01.06.2016'!#REF!="поліклініка")</f>
        <v>#REF!</v>
      </c>
      <c r="F566" t="e">
        <f>IF('01.06.2016'!#REF!="Психоневрол.",1,0)</f>
        <v>#REF!</v>
      </c>
      <c r="G566" t="e">
        <f>OR('01.06.2016'!#REF!="Інше",'01.06.2016'!#REF!="ЦРЛ",'01.06.2016'!#REF!="МЛ",'01.06.2016'!#REF!="Інфекційна")</f>
        <v>#REF!</v>
      </c>
      <c r="L566" t="e">
        <f t="shared" si="9"/>
        <v>#REF!</v>
      </c>
      <c r="N566" t="e">
        <f t="shared" si="9"/>
        <v>#REF!</v>
      </c>
    </row>
    <row r="567" spans="2:14" x14ac:dyDescent="0.25">
      <c r="B567" t="e">
        <f>IF('01.06.2016'!#REF!="НД",1,0)</f>
        <v>#REF!</v>
      </c>
      <c r="C567" t="e">
        <f>IF('01.06.2016'!#REF!="СНІДцентр",1,0)</f>
        <v>#REF!</v>
      </c>
      <c r="D567" t="e">
        <f>IF('01.06.2016'!#REF!="ПТБ",1,0)</f>
        <v>#REF!</v>
      </c>
      <c r="E567" t="e">
        <f>OR('01.06.2016'!#REF!="ПМСД",'01.06.2016'!#REF!="поліклініка")</f>
        <v>#REF!</v>
      </c>
      <c r="F567" t="e">
        <f>IF('01.06.2016'!#REF!="Психоневрол.",1,0)</f>
        <v>#REF!</v>
      </c>
      <c r="G567" t="e">
        <f>OR('01.06.2016'!#REF!="Інше",'01.06.2016'!#REF!="ЦРЛ",'01.06.2016'!#REF!="МЛ",'01.06.2016'!#REF!="Інфекційна")</f>
        <v>#REF!</v>
      </c>
      <c r="L567" t="e">
        <f t="shared" si="9"/>
        <v>#REF!</v>
      </c>
      <c r="N567" t="e">
        <f t="shared" si="9"/>
        <v>#REF!</v>
      </c>
    </row>
    <row r="568" spans="2:14" x14ac:dyDescent="0.25">
      <c r="B568" t="e">
        <f>IF('01.06.2016'!#REF!="НД",1,0)</f>
        <v>#REF!</v>
      </c>
      <c r="C568" t="e">
        <f>IF('01.06.2016'!#REF!="СНІДцентр",1,0)</f>
        <v>#REF!</v>
      </c>
      <c r="D568" t="e">
        <f>IF('01.06.2016'!#REF!="ПТБ",1,0)</f>
        <v>#REF!</v>
      </c>
      <c r="E568" t="e">
        <f>OR('01.06.2016'!#REF!="ПМСД",'01.06.2016'!#REF!="поліклініка")</f>
        <v>#REF!</v>
      </c>
      <c r="F568" t="e">
        <f>IF('01.06.2016'!#REF!="Психоневрол.",1,0)</f>
        <v>#REF!</v>
      </c>
      <c r="G568" t="e">
        <f>OR('01.06.2016'!#REF!="Інше",'01.06.2016'!#REF!="ЦРЛ",'01.06.2016'!#REF!="МЛ",'01.06.2016'!#REF!="Інфекційна")</f>
        <v>#REF!</v>
      </c>
      <c r="L568" t="e">
        <f t="shared" si="9"/>
        <v>#REF!</v>
      </c>
      <c r="N568" t="e">
        <f t="shared" si="9"/>
        <v>#REF!</v>
      </c>
    </row>
    <row r="569" spans="2:14" x14ac:dyDescent="0.25">
      <c r="B569" t="e">
        <f>IF('01.06.2016'!#REF!="НД",1,0)</f>
        <v>#REF!</v>
      </c>
      <c r="C569" t="e">
        <f>IF('01.06.2016'!#REF!="СНІДцентр",1,0)</f>
        <v>#REF!</v>
      </c>
      <c r="D569" t="e">
        <f>IF('01.06.2016'!#REF!="ПТБ",1,0)</f>
        <v>#REF!</v>
      </c>
      <c r="E569" t="e">
        <f>OR('01.06.2016'!#REF!="ПМСД",'01.06.2016'!#REF!="поліклініка")</f>
        <v>#REF!</v>
      </c>
      <c r="F569" t="e">
        <f>IF('01.06.2016'!#REF!="Психоневрол.",1,0)</f>
        <v>#REF!</v>
      </c>
      <c r="G569" t="e">
        <f>OR('01.06.2016'!#REF!="Інше",'01.06.2016'!#REF!="ЦРЛ",'01.06.2016'!#REF!="МЛ",'01.06.2016'!#REF!="Інфекційна")</f>
        <v>#REF!</v>
      </c>
      <c r="L569" t="e">
        <f t="shared" si="9"/>
        <v>#REF!</v>
      </c>
      <c r="N569" t="e">
        <f t="shared" si="9"/>
        <v>#REF!</v>
      </c>
    </row>
    <row r="570" spans="2:14" x14ac:dyDescent="0.25">
      <c r="B570" t="e">
        <f>IF('01.06.2016'!#REF!="НД",1,0)</f>
        <v>#REF!</v>
      </c>
      <c r="C570" t="e">
        <f>IF('01.06.2016'!#REF!="СНІДцентр",1,0)</f>
        <v>#REF!</v>
      </c>
      <c r="D570" t="e">
        <f>IF('01.06.2016'!#REF!="ПТБ",1,0)</f>
        <v>#REF!</v>
      </c>
      <c r="E570" t="e">
        <f>OR('01.06.2016'!#REF!="ПМСД",'01.06.2016'!#REF!="поліклініка")</f>
        <v>#REF!</v>
      </c>
      <c r="F570" t="e">
        <f>IF('01.06.2016'!#REF!="Психоневрол.",1,0)</f>
        <v>#REF!</v>
      </c>
      <c r="G570" t="e">
        <f>OR('01.06.2016'!#REF!="Інше",'01.06.2016'!#REF!="ЦРЛ",'01.06.2016'!#REF!="МЛ",'01.06.2016'!#REF!="Інфекційна")</f>
        <v>#REF!</v>
      </c>
      <c r="L570" t="e">
        <f t="shared" si="9"/>
        <v>#REF!</v>
      </c>
      <c r="N570" t="e">
        <f t="shared" si="9"/>
        <v>#REF!</v>
      </c>
    </row>
    <row r="571" spans="2:14" x14ac:dyDescent="0.25">
      <c r="B571" t="e">
        <f>IF('01.06.2016'!#REF!="НД",1,0)</f>
        <v>#REF!</v>
      </c>
      <c r="C571" t="e">
        <f>IF('01.06.2016'!#REF!="СНІДцентр",1,0)</f>
        <v>#REF!</v>
      </c>
      <c r="D571" t="e">
        <f>IF('01.06.2016'!#REF!="ПТБ",1,0)</f>
        <v>#REF!</v>
      </c>
      <c r="E571" t="e">
        <f>OR('01.06.2016'!#REF!="ПМСД",'01.06.2016'!#REF!="поліклініка")</f>
        <v>#REF!</v>
      </c>
      <c r="F571" t="e">
        <f>IF('01.06.2016'!#REF!="Психоневрол.",1,0)</f>
        <v>#REF!</v>
      </c>
      <c r="G571" t="e">
        <f>OR('01.06.2016'!#REF!="Інше",'01.06.2016'!#REF!="ЦРЛ",'01.06.2016'!#REF!="МЛ",'01.06.2016'!#REF!="Інфекційна")</f>
        <v>#REF!</v>
      </c>
      <c r="L571" t="e">
        <f t="shared" si="9"/>
        <v>#REF!</v>
      </c>
      <c r="N571" t="e">
        <f t="shared" si="9"/>
        <v>#REF!</v>
      </c>
    </row>
    <row r="572" spans="2:14" x14ac:dyDescent="0.25">
      <c r="B572" t="e">
        <f>IF('01.06.2016'!#REF!="НД",1,0)</f>
        <v>#REF!</v>
      </c>
      <c r="C572" t="e">
        <f>IF('01.06.2016'!#REF!="СНІДцентр",1,0)</f>
        <v>#REF!</v>
      </c>
      <c r="D572" t="e">
        <f>IF('01.06.2016'!#REF!="ПТБ",1,0)</f>
        <v>#REF!</v>
      </c>
      <c r="E572" t="e">
        <f>OR('01.06.2016'!#REF!="ПМСД",'01.06.2016'!#REF!="поліклініка")</f>
        <v>#REF!</v>
      </c>
      <c r="F572" t="e">
        <f>IF('01.06.2016'!#REF!="Психоневрол.",1,0)</f>
        <v>#REF!</v>
      </c>
      <c r="G572" t="e">
        <f>OR('01.06.2016'!#REF!="Інше",'01.06.2016'!#REF!="ЦРЛ",'01.06.2016'!#REF!="МЛ",'01.06.2016'!#REF!="Інфекційна")</f>
        <v>#REF!</v>
      </c>
      <c r="L572" t="e">
        <f t="shared" si="9"/>
        <v>#REF!</v>
      </c>
      <c r="N572" t="e">
        <f t="shared" si="9"/>
        <v>#REF!</v>
      </c>
    </row>
    <row r="573" spans="2:14" x14ac:dyDescent="0.25">
      <c r="B573" t="e">
        <f>IF('01.06.2016'!#REF!="НД",1,0)</f>
        <v>#REF!</v>
      </c>
      <c r="C573" t="e">
        <f>IF('01.06.2016'!#REF!="СНІДцентр",1,0)</f>
        <v>#REF!</v>
      </c>
      <c r="D573" t="e">
        <f>IF('01.06.2016'!#REF!="ПТБ",1,0)</f>
        <v>#REF!</v>
      </c>
      <c r="E573" t="e">
        <f>OR('01.06.2016'!#REF!="ПМСД",'01.06.2016'!#REF!="поліклініка")</f>
        <v>#REF!</v>
      </c>
      <c r="F573" t="e">
        <f>IF('01.06.2016'!#REF!="Психоневрол.",1,0)</f>
        <v>#REF!</v>
      </c>
      <c r="G573" t="e">
        <f>OR('01.06.2016'!#REF!="Інше",'01.06.2016'!#REF!="ЦРЛ",'01.06.2016'!#REF!="МЛ",'01.06.2016'!#REF!="Інфекційна")</f>
        <v>#REF!</v>
      </c>
      <c r="L573" t="e">
        <f t="shared" si="9"/>
        <v>#REF!</v>
      </c>
      <c r="N573" t="e">
        <f t="shared" si="9"/>
        <v>#REF!</v>
      </c>
    </row>
    <row r="574" spans="2:14" x14ac:dyDescent="0.25">
      <c r="B574" t="e">
        <f>IF('01.06.2016'!#REF!="НД",1,0)</f>
        <v>#REF!</v>
      </c>
      <c r="C574" t="e">
        <f>IF('01.06.2016'!#REF!="СНІДцентр",1,0)</f>
        <v>#REF!</v>
      </c>
      <c r="D574" t="e">
        <f>IF('01.06.2016'!#REF!="ПТБ",1,0)</f>
        <v>#REF!</v>
      </c>
      <c r="E574" t="e">
        <f>OR('01.06.2016'!#REF!="ПМСД",'01.06.2016'!#REF!="поліклініка")</f>
        <v>#REF!</v>
      </c>
      <c r="F574" t="e">
        <f>IF('01.06.2016'!#REF!="Психоневрол.",1,0)</f>
        <v>#REF!</v>
      </c>
      <c r="G574" t="e">
        <f>OR('01.06.2016'!#REF!="Інше",'01.06.2016'!#REF!="ЦРЛ",'01.06.2016'!#REF!="МЛ",'01.06.2016'!#REF!="Інфекційна")</f>
        <v>#REF!</v>
      </c>
      <c r="L574" t="e">
        <f t="shared" si="9"/>
        <v>#REF!</v>
      </c>
      <c r="N574" t="e">
        <f t="shared" si="9"/>
        <v>#REF!</v>
      </c>
    </row>
    <row r="575" spans="2:14" x14ac:dyDescent="0.25">
      <c r="B575" t="e">
        <f>IF('01.06.2016'!#REF!="НД",1,0)</f>
        <v>#REF!</v>
      </c>
      <c r="C575" t="e">
        <f>IF('01.06.2016'!#REF!="СНІДцентр",1,0)</f>
        <v>#REF!</v>
      </c>
      <c r="D575" t="e">
        <f>IF('01.06.2016'!#REF!="ПТБ",1,0)</f>
        <v>#REF!</v>
      </c>
      <c r="E575" t="e">
        <f>OR('01.06.2016'!#REF!="ПМСД",'01.06.2016'!#REF!="поліклініка")</f>
        <v>#REF!</v>
      </c>
      <c r="F575" t="e">
        <f>IF('01.06.2016'!#REF!="Психоневрол.",1,0)</f>
        <v>#REF!</v>
      </c>
      <c r="G575" t="e">
        <f>OR('01.06.2016'!#REF!="Інше",'01.06.2016'!#REF!="ЦРЛ",'01.06.2016'!#REF!="МЛ",'01.06.2016'!#REF!="Інфекційна")</f>
        <v>#REF!</v>
      </c>
      <c r="L575" t="e">
        <f t="shared" si="9"/>
        <v>#REF!</v>
      </c>
      <c r="N575" t="e">
        <f t="shared" si="9"/>
        <v>#REF!</v>
      </c>
    </row>
    <row r="576" spans="2:14" x14ac:dyDescent="0.25">
      <c r="B576" t="e">
        <f>IF('01.06.2016'!#REF!="НД",1,0)</f>
        <v>#REF!</v>
      </c>
      <c r="C576" t="e">
        <f>IF('01.06.2016'!#REF!="СНІДцентр",1,0)</f>
        <v>#REF!</v>
      </c>
      <c r="D576" t="e">
        <f>IF('01.06.2016'!#REF!="ПТБ",1,0)</f>
        <v>#REF!</v>
      </c>
      <c r="E576" t="e">
        <f>OR('01.06.2016'!#REF!="ПМСД",'01.06.2016'!#REF!="поліклініка")</f>
        <v>#REF!</v>
      </c>
      <c r="F576" t="e">
        <f>IF('01.06.2016'!#REF!="Психоневрол.",1,0)</f>
        <v>#REF!</v>
      </c>
      <c r="G576" t="e">
        <f>OR('01.06.2016'!#REF!="Інше",'01.06.2016'!#REF!="ЦРЛ",'01.06.2016'!#REF!="МЛ",'01.06.2016'!#REF!="Інфекційна")</f>
        <v>#REF!</v>
      </c>
      <c r="L576" t="e">
        <f t="shared" si="9"/>
        <v>#REF!</v>
      </c>
      <c r="N576" t="e">
        <f t="shared" si="9"/>
        <v>#REF!</v>
      </c>
    </row>
    <row r="577" spans="2:14" x14ac:dyDescent="0.25">
      <c r="B577" t="e">
        <f>IF('01.06.2016'!#REF!="НД",1,0)</f>
        <v>#REF!</v>
      </c>
      <c r="C577" t="e">
        <f>IF('01.06.2016'!#REF!="СНІДцентр",1,0)</f>
        <v>#REF!</v>
      </c>
      <c r="D577" t="e">
        <f>IF('01.06.2016'!#REF!="ПТБ",1,0)</f>
        <v>#REF!</v>
      </c>
      <c r="E577" t="e">
        <f>OR('01.06.2016'!#REF!="ПМСД",'01.06.2016'!#REF!="поліклініка")</f>
        <v>#REF!</v>
      </c>
      <c r="F577" t="e">
        <f>IF('01.06.2016'!#REF!="Психоневрол.",1,0)</f>
        <v>#REF!</v>
      </c>
      <c r="G577" t="e">
        <f>OR('01.06.2016'!#REF!="Інше",'01.06.2016'!#REF!="ЦРЛ",'01.06.2016'!#REF!="МЛ",'01.06.2016'!#REF!="Інфекційна")</f>
        <v>#REF!</v>
      </c>
      <c r="L577" t="e">
        <f t="shared" si="9"/>
        <v>#REF!</v>
      </c>
      <c r="N577" t="e">
        <f t="shared" si="9"/>
        <v>#REF!</v>
      </c>
    </row>
    <row r="578" spans="2:14" x14ac:dyDescent="0.25">
      <c r="B578" t="e">
        <f>IF('01.06.2016'!#REF!="НД",1,0)</f>
        <v>#REF!</v>
      </c>
      <c r="C578" t="e">
        <f>IF('01.06.2016'!#REF!="СНІДцентр",1,0)</f>
        <v>#REF!</v>
      </c>
      <c r="D578" t="e">
        <f>IF('01.06.2016'!#REF!="ПТБ",1,0)</f>
        <v>#REF!</v>
      </c>
      <c r="E578" t="e">
        <f>OR('01.06.2016'!#REF!="ПМСД",'01.06.2016'!#REF!="поліклініка")</f>
        <v>#REF!</v>
      </c>
      <c r="F578" t="e">
        <f>IF('01.06.2016'!#REF!="Психоневрол.",1,0)</f>
        <v>#REF!</v>
      </c>
      <c r="G578" t="e">
        <f>OR('01.06.2016'!#REF!="Інше",'01.06.2016'!#REF!="ЦРЛ",'01.06.2016'!#REF!="МЛ",'01.06.2016'!#REF!="Інфекційна")</f>
        <v>#REF!</v>
      </c>
      <c r="L578" t="e">
        <f t="shared" si="9"/>
        <v>#REF!</v>
      </c>
      <c r="N578" t="e">
        <f t="shared" si="9"/>
        <v>#REF!</v>
      </c>
    </row>
    <row r="579" spans="2:14" x14ac:dyDescent="0.25">
      <c r="B579" t="e">
        <f>IF('01.06.2016'!#REF!="НД",1,0)</f>
        <v>#REF!</v>
      </c>
      <c r="C579" t="e">
        <f>IF('01.06.2016'!#REF!="СНІДцентр",1,0)</f>
        <v>#REF!</v>
      </c>
      <c r="D579" t="e">
        <f>IF('01.06.2016'!#REF!="ПТБ",1,0)</f>
        <v>#REF!</v>
      </c>
      <c r="E579" t="e">
        <f>OR('01.06.2016'!#REF!="ПМСД",'01.06.2016'!#REF!="поліклініка")</f>
        <v>#REF!</v>
      </c>
      <c r="F579" t="e">
        <f>IF('01.06.2016'!#REF!="Психоневрол.",1,0)</f>
        <v>#REF!</v>
      </c>
      <c r="G579" t="e">
        <f>OR('01.06.2016'!#REF!="Інше",'01.06.2016'!#REF!="ЦРЛ",'01.06.2016'!#REF!="МЛ",'01.06.2016'!#REF!="Інфекційна")</f>
        <v>#REF!</v>
      </c>
      <c r="L579" t="e">
        <f t="shared" si="9"/>
        <v>#REF!</v>
      </c>
      <c r="N579" t="e">
        <f t="shared" si="9"/>
        <v>#REF!</v>
      </c>
    </row>
    <row r="580" spans="2:14" x14ac:dyDescent="0.25">
      <c r="B580" t="e">
        <f>IF('01.06.2016'!#REF!="НД",1,0)</f>
        <v>#REF!</v>
      </c>
      <c r="C580" t="e">
        <f>IF('01.06.2016'!#REF!="СНІДцентр",1,0)</f>
        <v>#REF!</v>
      </c>
      <c r="D580" t="e">
        <f>IF('01.06.2016'!#REF!="ПТБ",1,0)</f>
        <v>#REF!</v>
      </c>
      <c r="E580" t="e">
        <f>OR('01.06.2016'!#REF!="ПМСД",'01.06.2016'!#REF!="поліклініка")</f>
        <v>#REF!</v>
      </c>
      <c r="F580" t="e">
        <f>IF('01.06.2016'!#REF!="Психоневрол.",1,0)</f>
        <v>#REF!</v>
      </c>
      <c r="G580" t="e">
        <f>OR('01.06.2016'!#REF!="Інше",'01.06.2016'!#REF!="ЦРЛ",'01.06.2016'!#REF!="МЛ",'01.06.2016'!#REF!="Інфекційна")</f>
        <v>#REF!</v>
      </c>
      <c r="L580" t="e">
        <f t="shared" si="9"/>
        <v>#REF!</v>
      </c>
      <c r="N580" t="e">
        <f t="shared" si="9"/>
        <v>#REF!</v>
      </c>
    </row>
    <row r="581" spans="2:14" x14ac:dyDescent="0.25">
      <c r="B581" t="e">
        <f>IF('01.06.2016'!#REF!="НД",1,0)</f>
        <v>#REF!</v>
      </c>
      <c r="C581" t="e">
        <f>IF('01.06.2016'!#REF!="СНІДцентр",1,0)</f>
        <v>#REF!</v>
      </c>
      <c r="D581" t="e">
        <f>IF('01.06.2016'!#REF!="ПТБ",1,0)</f>
        <v>#REF!</v>
      </c>
      <c r="E581" t="e">
        <f>OR('01.06.2016'!#REF!="ПМСД",'01.06.2016'!#REF!="поліклініка")</f>
        <v>#REF!</v>
      </c>
      <c r="F581" t="e">
        <f>IF('01.06.2016'!#REF!="Психоневрол.",1,0)</f>
        <v>#REF!</v>
      </c>
      <c r="G581" t="e">
        <f>OR('01.06.2016'!#REF!="Інше",'01.06.2016'!#REF!="ЦРЛ",'01.06.2016'!#REF!="МЛ",'01.06.2016'!#REF!="Інфекційна")</f>
        <v>#REF!</v>
      </c>
      <c r="L581" t="e">
        <f t="shared" si="9"/>
        <v>#REF!</v>
      </c>
      <c r="N581" t="e">
        <f t="shared" si="9"/>
        <v>#REF!</v>
      </c>
    </row>
    <row r="582" spans="2:14" x14ac:dyDescent="0.25">
      <c r="B582" t="e">
        <f>IF('01.06.2016'!#REF!="НД",1,0)</f>
        <v>#REF!</v>
      </c>
      <c r="C582" t="e">
        <f>IF('01.06.2016'!#REF!="СНІДцентр",1,0)</f>
        <v>#REF!</v>
      </c>
      <c r="D582" t="e">
        <f>IF('01.06.2016'!#REF!="ПТБ",1,0)</f>
        <v>#REF!</v>
      </c>
      <c r="E582" t="e">
        <f>OR('01.06.2016'!#REF!="ПМСД",'01.06.2016'!#REF!="поліклініка")</f>
        <v>#REF!</v>
      </c>
      <c r="F582" t="e">
        <f>IF('01.06.2016'!#REF!="Психоневрол.",1,0)</f>
        <v>#REF!</v>
      </c>
      <c r="G582" t="e">
        <f>OR('01.06.2016'!#REF!="Інше",'01.06.2016'!#REF!="ЦРЛ",'01.06.2016'!#REF!="МЛ",'01.06.2016'!#REF!="Інфекційна")</f>
        <v>#REF!</v>
      </c>
      <c r="L582" t="e">
        <f t="shared" si="9"/>
        <v>#REF!</v>
      </c>
      <c r="N582" t="e">
        <f t="shared" si="9"/>
        <v>#REF!</v>
      </c>
    </row>
    <row r="583" spans="2:14" x14ac:dyDescent="0.25">
      <c r="B583" t="e">
        <f>IF('01.06.2016'!#REF!="НД",1,0)</f>
        <v>#REF!</v>
      </c>
      <c r="C583" t="e">
        <f>IF('01.06.2016'!#REF!="СНІДцентр",1,0)</f>
        <v>#REF!</v>
      </c>
      <c r="D583" t="e">
        <f>IF('01.06.2016'!#REF!="ПТБ",1,0)</f>
        <v>#REF!</v>
      </c>
      <c r="E583" t="e">
        <f>OR('01.06.2016'!#REF!="ПМСД",'01.06.2016'!#REF!="поліклініка")</f>
        <v>#REF!</v>
      </c>
      <c r="F583" t="e">
        <f>IF('01.06.2016'!#REF!="Психоневрол.",1,0)</f>
        <v>#REF!</v>
      </c>
      <c r="G583" t="e">
        <f>OR('01.06.2016'!#REF!="Інше",'01.06.2016'!#REF!="ЦРЛ",'01.06.2016'!#REF!="МЛ",'01.06.2016'!#REF!="Інфекційна")</f>
        <v>#REF!</v>
      </c>
      <c r="L583" t="e">
        <f t="shared" ref="L583:N646" si="10">N(E583)</f>
        <v>#REF!</v>
      </c>
      <c r="N583" t="e">
        <f t="shared" si="10"/>
        <v>#REF!</v>
      </c>
    </row>
    <row r="584" spans="2:14" x14ac:dyDescent="0.25">
      <c r="B584" t="e">
        <f>IF('01.06.2016'!#REF!="НД",1,0)</f>
        <v>#REF!</v>
      </c>
      <c r="C584" t="e">
        <f>IF('01.06.2016'!#REF!="СНІДцентр",1,0)</f>
        <v>#REF!</v>
      </c>
      <c r="D584" t="e">
        <f>IF('01.06.2016'!#REF!="ПТБ",1,0)</f>
        <v>#REF!</v>
      </c>
      <c r="E584" t="e">
        <f>OR('01.06.2016'!#REF!="ПМСД",'01.06.2016'!#REF!="поліклініка")</f>
        <v>#REF!</v>
      </c>
      <c r="F584" t="e">
        <f>IF('01.06.2016'!#REF!="Психоневрол.",1,0)</f>
        <v>#REF!</v>
      </c>
      <c r="G584" t="e">
        <f>OR('01.06.2016'!#REF!="Інше",'01.06.2016'!#REF!="ЦРЛ",'01.06.2016'!#REF!="МЛ",'01.06.2016'!#REF!="Інфекційна")</f>
        <v>#REF!</v>
      </c>
      <c r="L584" t="e">
        <f t="shared" si="10"/>
        <v>#REF!</v>
      </c>
      <c r="N584" t="e">
        <f t="shared" si="10"/>
        <v>#REF!</v>
      </c>
    </row>
    <row r="585" spans="2:14" x14ac:dyDescent="0.25">
      <c r="B585" t="e">
        <f>IF('01.06.2016'!#REF!="НД",1,0)</f>
        <v>#REF!</v>
      </c>
      <c r="C585" t="e">
        <f>IF('01.06.2016'!#REF!="СНІДцентр",1,0)</f>
        <v>#REF!</v>
      </c>
      <c r="D585" t="e">
        <f>IF('01.06.2016'!#REF!="ПТБ",1,0)</f>
        <v>#REF!</v>
      </c>
      <c r="E585" t="e">
        <f>OR('01.06.2016'!#REF!="ПМСД",'01.06.2016'!#REF!="поліклініка")</f>
        <v>#REF!</v>
      </c>
      <c r="F585" t="e">
        <f>IF('01.06.2016'!#REF!="Психоневрол.",1,0)</f>
        <v>#REF!</v>
      </c>
      <c r="G585" t="e">
        <f>OR('01.06.2016'!#REF!="Інше",'01.06.2016'!#REF!="ЦРЛ",'01.06.2016'!#REF!="МЛ",'01.06.2016'!#REF!="Інфекційна")</f>
        <v>#REF!</v>
      </c>
      <c r="L585" t="e">
        <f t="shared" si="10"/>
        <v>#REF!</v>
      </c>
      <c r="N585" t="e">
        <f t="shared" si="10"/>
        <v>#REF!</v>
      </c>
    </row>
    <row r="586" spans="2:14" x14ac:dyDescent="0.25">
      <c r="B586" t="e">
        <f>IF('01.06.2016'!#REF!="НД",1,0)</f>
        <v>#REF!</v>
      </c>
      <c r="C586" t="e">
        <f>IF('01.06.2016'!#REF!="СНІДцентр",1,0)</f>
        <v>#REF!</v>
      </c>
      <c r="D586" t="e">
        <f>IF('01.06.2016'!#REF!="ПТБ",1,0)</f>
        <v>#REF!</v>
      </c>
      <c r="E586" t="e">
        <f>OR('01.06.2016'!#REF!="ПМСД",'01.06.2016'!#REF!="поліклініка")</f>
        <v>#REF!</v>
      </c>
      <c r="F586" t="e">
        <f>IF('01.06.2016'!#REF!="Психоневрол.",1,0)</f>
        <v>#REF!</v>
      </c>
      <c r="G586" t="e">
        <f>OR('01.06.2016'!#REF!="Інше",'01.06.2016'!#REF!="ЦРЛ",'01.06.2016'!#REF!="МЛ",'01.06.2016'!#REF!="Інфекційна")</f>
        <v>#REF!</v>
      </c>
      <c r="L586" t="e">
        <f t="shared" si="10"/>
        <v>#REF!</v>
      </c>
      <c r="N586" t="e">
        <f t="shared" si="10"/>
        <v>#REF!</v>
      </c>
    </row>
    <row r="587" spans="2:14" x14ac:dyDescent="0.25">
      <c r="B587" t="e">
        <f>IF('01.06.2016'!#REF!="НД",1,0)</f>
        <v>#REF!</v>
      </c>
      <c r="C587" t="e">
        <f>IF('01.06.2016'!#REF!="СНІДцентр",1,0)</f>
        <v>#REF!</v>
      </c>
      <c r="D587" t="e">
        <f>IF('01.06.2016'!#REF!="ПТБ",1,0)</f>
        <v>#REF!</v>
      </c>
      <c r="E587" t="e">
        <f>OR('01.06.2016'!#REF!="ПМСД",'01.06.2016'!#REF!="поліклініка")</f>
        <v>#REF!</v>
      </c>
      <c r="F587" t="e">
        <f>IF('01.06.2016'!#REF!="Психоневрол.",1,0)</f>
        <v>#REF!</v>
      </c>
      <c r="G587" t="e">
        <f>OR('01.06.2016'!#REF!="Інше",'01.06.2016'!#REF!="ЦРЛ",'01.06.2016'!#REF!="МЛ",'01.06.2016'!#REF!="Інфекційна")</f>
        <v>#REF!</v>
      </c>
      <c r="L587" t="e">
        <f t="shared" si="10"/>
        <v>#REF!</v>
      </c>
      <c r="N587" t="e">
        <f t="shared" si="10"/>
        <v>#REF!</v>
      </c>
    </row>
    <row r="588" spans="2:14" x14ac:dyDescent="0.25">
      <c r="B588" t="e">
        <f>IF('01.06.2016'!#REF!="НД",1,0)</f>
        <v>#REF!</v>
      </c>
      <c r="C588" t="e">
        <f>IF('01.06.2016'!#REF!="СНІДцентр",1,0)</f>
        <v>#REF!</v>
      </c>
      <c r="D588" t="e">
        <f>IF('01.06.2016'!#REF!="ПТБ",1,0)</f>
        <v>#REF!</v>
      </c>
      <c r="E588" t="e">
        <f>OR('01.06.2016'!#REF!="ПМСД",'01.06.2016'!#REF!="поліклініка")</f>
        <v>#REF!</v>
      </c>
      <c r="F588" t="e">
        <f>IF('01.06.2016'!#REF!="Психоневрол.",1,0)</f>
        <v>#REF!</v>
      </c>
      <c r="G588" t="e">
        <f>OR('01.06.2016'!#REF!="Інше",'01.06.2016'!#REF!="ЦРЛ",'01.06.2016'!#REF!="МЛ",'01.06.2016'!#REF!="Інфекційна")</f>
        <v>#REF!</v>
      </c>
      <c r="L588" t="e">
        <f t="shared" si="10"/>
        <v>#REF!</v>
      </c>
      <c r="N588" t="e">
        <f t="shared" si="10"/>
        <v>#REF!</v>
      </c>
    </row>
    <row r="589" spans="2:14" x14ac:dyDescent="0.25">
      <c r="B589" t="e">
        <f>IF('01.06.2016'!#REF!="НД",1,0)</f>
        <v>#REF!</v>
      </c>
      <c r="C589" t="e">
        <f>IF('01.06.2016'!#REF!="СНІДцентр",1,0)</f>
        <v>#REF!</v>
      </c>
      <c r="D589" t="e">
        <f>IF('01.06.2016'!#REF!="ПТБ",1,0)</f>
        <v>#REF!</v>
      </c>
      <c r="E589" t="e">
        <f>OR('01.06.2016'!#REF!="ПМСД",'01.06.2016'!#REF!="поліклініка")</f>
        <v>#REF!</v>
      </c>
      <c r="F589" t="e">
        <f>IF('01.06.2016'!#REF!="Психоневрол.",1,0)</f>
        <v>#REF!</v>
      </c>
      <c r="G589" t="e">
        <f>OR('01.06.2016'!#REF!="Інше",'01.06.2016'!#REF!="ЦРЛ",'01.06.2016'!#REF!="МЛ",'01.06.2016'!#REF!="Інфекційна")</f>
        <v>#REF!</v>
      </c>
      <c r="L589" t="e">
        <f t="shared" si="10"/>
        <v>#REF!</v>
      </c>
      <c r="N589" t="e">
        <f t="shared" si="10"/>
        <v>#REF!</v>
      </c>
    </row>
    <row r="590" spans="2:14" x14ac:dyDescent="0.25">
      <c r="B590" t="e">
        <f>IF('01.06.2016'!#REF!="НД",1,0)</f>
        <v>#REF!</v>
      </c>
      <c r="C590" t="e">
        <f>IF('01.06.2016'!#REF!="СНІДцентр",1,0)</f>
        <v>#REF!</v>
      </c>
      <c r="D590" t="e">
        <f>IF('01.06.2016'!#REF!="ПТБ",1,0)</f>
        <v>#REF!</v>
      </c>
      <c r="E590" t="e">
        <f>OR('01.06.2016'!#REF!="ПМСД",'01.06.2016'!#REF!="поліклініка")</f>
        <v>#REF!</v>
      </c>
      <c r="F590" t="e">
        <f>IF('01.06.2016'!#REF!="Психоневрол.",1,0)</f>
        <v>#REF!</v>
      </c>
      <c r="G590" t="e">
        <f>OR('01.06.2016'!#REF!="Інше",'01.06.2016'!#REF!="ЦРЛ",'01.06.2016'!#REF!="МЛ",'01.06.2016'!#REF!="Інфекційна")</f>
        <v>#REF!</v>
      </c>
      <c r="L590" t="e">
        <f t="shared" si="10"/>
        <v>#REF!</v>
      </c>
      <c r="N590" t="e">
        <f t="shared" si="10"/>
        <v>#REF!</v>
      </c>
    </row>
    <row r="591" spans="2:14" x14ac:dyDescent="0.25">
      <c r="B591" t="e">
        <f>IF('01.06.2016'!#REF!="НД",1,0)</f>
        <v>#REF!</v>
      </c>
      <c r="C591" t="e">
        <f>IF('01.06.2016'!#REF!="СНІДцентр",1,0)</f>
        <v>#REF!</v>
      </c>
      <c r="D591" t="e">
        <f>IF('01.06.2016'!#REF!="ПТБ",1,0)</f>
        <v>#REF!</v>
      </c>
      <c r="E591" t="e">
        <f>OR('01.06.2016'!#REF!="ПМСД",'01.06.2016'!#REF!="поліклініка")</f>
        <v>#REF!</v>
      </c>
      <c r="F591" t="e">
        <f>IF('01.06.2016'!#REF!="Психоневрол.",1,0)</f>
        <v>#REF!</v>
      </c>
      <c r="G591" t="e">
        <f>OR('01.06.2016'!#REF!="Інше",'01.06.2016'!#REF!="ЦРЛ",'01.06.2016'!#REF!="МЛ",'01.06.2016'!#REF!="Інфекційна")</f>
        <v>#REF!</v>
      </c>
      <c r="L591" t="e">
        <f t="shared" si="10"/>
        <v>#REF!</v>
      </c>
      <c r="N591" t="e">
        <f t="shared" si="10"/>
        <v>#REF!</v>
      </c>
    </row>
    <row r="592" spans="2:14" x14ac:dyDescent="0.25">
      <c r="B592" t="e">
        <f>IF('01.06.2016'!#REF!="НД",1,0)</f>
        <v>#REF!</v>
      </c>
      <c r="C592" t="e">
        <f>IF('01.06.2016'!#REF!="СНІДцентр",1,0)</f>
        <v>#REF!</v>
      </c>
      <c r="D592" t="e">
        <f>IF('01.06.2016'!#REF!="ПТБ",1,0)</f>
        <v>#REF!</v>
      </c>
      <c r="E592" t="e">
        <f>OR('01.06.2016'!#REF!="ПМСД",'01.06.2016'!#REF!="поліклініка")</f>
        <v>#REF!</v>
      </c>
      <c r="F592" t="e">
        <f>IF('01.06.2016'!#REF!="Психоневрол.",1,0)</f>
        <v>#REF!</v>
      </c>
      <c r="G592" t="e">
        <f>OR('01.06.2016'!#REF!="Інше",'01.06.2016'!#REF!="ЦРЛ",'01.06.2016'!#REF!="МЛ",'01.06.2016'!#REF!="Інфекційна")</f>
        <v>#REF!</v>
      </c>
      <c r="L592" t="e">
        <f t="shared" si="10"/>
        <v>#REF!</v>
      </c>
      <c r="N592" t="e">
        <f t="shared" si="10"/>
        <v>#REF!</v>
      </c>
    </row>
    <row r="593" spans="2:14" x14ac:dyDescent="0.25">
      <c r="B593" t="e">
        <f>IF('01.06.2016'!#REF!="НД",1,0)</f>
        <v>#REF!</v>
      </c>
      <c r="C593" t="e">
        <f>IF('01.06.2016'!#REF!="СНІДцентр",1,0)</f>
        <v>#REF!</v>
      </c>
      <c r="D593" t="e">
        <f>IF('01.06.2016'!#REF!="ПТБ",1,0)</f>
        <v>#REF!</v>
      </c>
      <c r="E593" t="e">
        <f>OR('01.06.2016'!#REF!="ПМСД",'01.06.2016'!#REF!="поліклініка")</f>
        <v>#REF!</v>
      </c>
      <c r="F593" t="e">
        <f>IF('01.06.2016'!#REF!="Психоневрол.",1,0)</f>
        <v>#REF!</v>
      </c>
      <c r="G593" t="e">
        <f>OR('01.06.2016'!#REF!="Інше",'01.06.2016'!#REF!="ЦРЛ",'01.06.2016'!#REF!="МЛ",'01.06.2016'!#REF!="Інфекційна")</f>
        <v>#REF!</v>
      </c>
      <c r="L593" t="e">
        <f t="shared" si="10"/>
        <v>#REF!</v>
      </c>
      <c r="N593" t="e">
        <f t="shared" si="10"/>
        <v>#REF!</v>
      </c>
    </row>
    <row r="594" spans="2:14" x14ac:dyDescent="0.25">
      <c r="B594" t="e">
        <f>IF('01.06.2016'!#REF!="НД",1,0)</f>
        <v>#REF!</v>
      </c>
      <c r="C594" t="e">
        <f>IF('01.06.2016'!#REF!="СНІДцентр",1,0)</f>
        <v>#REF!</v>
      </c>
      <c r="D594" t="e">
        <f>IF('01.06.2016'!#REF!="ПТБ",1,0)</f>
        <v>#REF!</v>
      </c>
      <c r="E594" t="e">
        <f>OR('01.06.2016'!#REF!="ПМСД",'01.06.2016'!#REF!="поліклініка")</f>
        <v>#REF!</v>
      </c>
      <c r="F594" t="e">
        <f>IF('01.06.2016'!#REF!="Психоневрол.",1,0)</f>
        <v>#REF!</v>
      </c>
      <c r="G594" t="e">
        <f>OR('01.06.2016'!#REF!="Інше",'01.06.2016'!#REF!="ЦРЛ",'01.06.2016'!#REF!="МЛ",'01.06.2016'!#REF!="Інфекційна")</f>
        <v>#REF!</v>
      </c>
      <c r="L594" t="e">
        <f t="shared" si="10"/>
        <v>#REF!</v>
      </c>
      <c r="N594" t="e">
        <f t="shared" si="10"/>
        <v>#REF!</v>
      </c>
    </row>
    <row r="595" spans="2:14" x14ac:dyDescent="0.25">
      <c r="B595" t="e">
        <f>IF('01.06.2016'!#REF!="НД",1,0)</f>
        <v>#REF!</v>
      </c>
      <c r="C595" t="e">
        <f>IF('01.06.2016'!#REF!="СНІДцентр",1,0)</f>
        <v>#REF!</v>
      </c>
      <c r="D595" t="e">
        <f>IF('01.06.2016'!#REF!="ПТБ",1,0)</f>
        <v>#REF!</v>
      </c>
      <c r="E595" t="e">
        <f>OR('01.06.2016'!#REF!="ПМСД",'01.06.2016'!#REF!="поліклініка")</f>
        <v>#REF!</v>
      </c>
      <c r="F595" t="e">
        <f>IF('01.06.2016'!#REF!="Психоневрол.",1,0)</f>
        <v>#REF!</v>
      </c>
      <c r="G595" t="e">
        <f>OR('01.06.2016'!#REF!="Інше",'01.06.2016'!#REF!="ЦРЛ",'01.06.2016'!#REF!="МЛ",'01.06.2016'!#REF!="Інфекційна")</f>
        <v>#REF!</v>
      </c>
      <c r="L595" t="e">
        <f t="shared" si="10"/>
        <v>#REF!</v>
      </c>
      <c r="N595" t="e">
        <f t="shared" si="10"/>
        <v>#REF!</v>
      </c>
    </row>
    <row r="596" spans="2:14" x14ac:dyDescent="0.25">
      <c r="B596" t="e">
        <f>IF('01.06.2016'!#REF!="НД",1,0)</f>
        <v>#REF!</v>
      </c>
      <c r="C596" t="e">
        <f>IF('01.06.2016'!#REF!="СНІДцентр",1,0)</f>
        <v>#REF!</v>
      </c>
      <c r="D596" t="e">
        <f>IF('01.06.2016'!#REF!="ПТБ",1,0)</f>
        <v>#REF!</v>
      </c>
      <c r="E596" t="e">
        <f>OR('01.06.2016'!#REF!="ПМСД",'01.06.2016'!#REF!="поліклініка")</f>
        <v>#REF!</v>
      </c>
      <c r="F596" t="e">
        <f>IF('01.06.2016'!#REF!="Психоневрол.",1,0)</f>
        <v>#REF!</v>
      </c>
      <c r="G596" t="e">
        <f>OR('01.06.2016'!#REF!="Інше",'01.06.2016'!#REF!="ЦРЛ",'01.06.2016'!#REF!="МЛ",'01.06.2016'!#REF!="Інфекційна")</f>
        <v>#REF!</v>
      </c>
      <c r="L596" t="e">
        <f t="shared" si="10"/>
        <v>#REF!</v>
      </c>
      <c r="N596" t="e">
        <f t="shared" si="10"/>
        <v>#REF!</v>
      </c>
    </row>
    <row r="597" spans="2:14" x14ac:dyDescent="0.25">
      <c r="B597" t="e">
        <f>IF('01.06.2016'!#REF!="НД",1,0)</f>
        <v>#REF!</v>
      </c>
      <c r="C597" t="e">
        <f>IF('01.06.2016'!#REF!="СНІДцентр",1,0)</f>
        <v>#REF!</v>
      </c>
      <c r="D597" t="e">
        <f>IF('01.06.2016'!#REF!="ПТБ",1,0)</f>
        <v>#REF!</v>
      </c>
      <c r="E597" t="e">
        <f>OR('01.06.2016'!#REF!="ПМСД",'01.06.2016'!#REF!="поліклініка")</f>
        <v>#REF!</v>
      </c>
      <c r="F597" t="e">
        <f>IF('01.06.2016'!#REF!="Психоневрол.",1,0)</f>
        <v>#REF!</v>
      </c>
      <c r="G597" t="e">
        <f>OR('01.06.2016'!#REF!="Інше",'01.06.2016'!#REF!="ЦРЛ",'01.06.2016'!#REF!="МЛ",'01.06.2016'!#REF!="Інфекційна")</f>
        <v>#REF!</v>
      </c>
      <c r="L597" t="e">
        <f t="shared" si="10"/>
        <v>#REF!</v>
      </c>
      <c r="N597" t="e">
        <f t="shared" si="10"/>
        <v>#REF!</v>
      </c>
    </row>
    <row r="598" spans="2:14" x14ac:dyDescent="0.25">
      <c r="B598" t="e">
        <f>IF('01.06.2016'!#REF!="НД",1,0)</f>
        <v>#REF!</v>
      </c>
      <c r="C598" t="e">
        <f>IF('01.06.2016'!#REF!="СНІДцентр",1,0)</f>
        <v>#REF!</v>
      </c>
      <c r="D598" t="e">
        <f>IF('01.06.2016'!#REF!="ПТБ",1,0)</f>
        <v>#REF!</v>
      </c>
      <c r="E598" t="e">
        <f>OR('01.06.2016'!#REF!="ПМСД",'01.06.2016'!#REF!="поліклініка")</f>
        <v>#REF!</v>
      </c>
      <c r="F598" t="e">
        <f>IF('01.06.2016'!#REF!="Психоневрол.",1,0)</f>
        <v>#REF!</v>
      </c>
      <c r="G598" t="e">
        <f>OR('01.06.2016'!#REF!="Інше",'01.06.2016'!#REF!="ЦРЛ",'01.06.2016'!#REF!="МЛ",'01.06.2016'!#REF!="Інфекційна")</f>
        <v>#REF!</v>
      </c>
      <c r="L598" t="e">
        <f t="shared" si="10"/>
        <v>#REF!</v>
      </c>
      <c r="N598" t="e">
        <f t="shared" si="10"/>
        <v>#REF!</v>
      </c>
    </row>
    <row r="599" spans="2:14" x14ac:dyDescent="0.25">
      <c r="B599" t="e">
        <f>IF('01.06.2016'!#REF!="НД",1,0)</f>
        <v>#REF!</v>
      </c>
      <c r="C599" t="e">
        <f>IF('01.06.2016'!#REF!="СНІДцентр",1,0)</f>
        <v>#REF!</v>
      </c>
      <c r="D599" t="e">
        <f>IF('01.06.2016'!#REF!="ПТБ",1,0)</f>
        <v>#REF!</v>
      </c>
      <c r="E599" t="e">
        <f>OR('01.06.2016'!#REF!="ПМСД",'01.06.2016'!#REF!="поліклініка")</f>
        <v>#REF!</v>
      </c>
      <c r="F599" t="e">
        <f>IF('01.06.2016'!#REF!="Психоневрол.",1,0)</f>
        <v>#REF!</v>
      </c>
      <c r="G599" t="e">
        <f>OR('01.06.2016'!#REF!="Інше",'01.06.2016'!#REF!="ЦРЛ",'01.06.2016'!#REF!="МЛ",'01.06.2016'!#REF!="Інфекційна")</f>
        <v>#REF!</v>
      </c>
      <c r="L599" t="e">
        <f t="shared" si="10"/>
        <v>#REF!</v>
      </c>
      <c r="N599" t="e">
        <f t="shared" si="10"/>
        <v>#REF!</v>
      </c>
    </row>
    <row r="600" spans="2:14" x14ac:dyDescent="0.25">
      <c r="B600" t="e">
        <f>IF('01.06.2016'!#REF!="НД",1,0)</f>
        <v>#REF!</v>
      </c>
      <c r="C600" t="e">
        <f>IF('01.06.2016'!#REF!="СНІДцентр",1,0)</f>
        <v>#REF!</v>
      </c>
      <c r="D600" t="e">
        <f>IF('01.06.2016'!#REF!="ПТБ",1,0)</f>
        <v>#REF!</v>
      </c>
      <c r="E600" t="e">
        <f>OR('01.06.2016'!#REF!="ПМСД",'01.06.2016'!#REF!="поліклініка")</f>
        <v>#REF!</v>
      </c>
      <c r="F600" t="e">
        <f>IF('01.06.2016'!#REF!="Психоневрол.",1,0)</f>
        <v>#REF!</v>
      </c>
      <c r="G600" t="e">
        <f>OR('01.06.2016'!#REF!="Інше",'01.06.2016'!#REF!="ЦРЛ",'01.06.2016'!#REF!="МЛ",'01.06.2016'!#REF!="Інфекційна")</f>
        <v>#REF!</v>
      </c>
      <c r="L600" t="e">
        <f t="shared" si="10"/>
        <v>#REF!</v>
      </c>
      <c r="N600" t="e">
        <f t="shared" si="10"/>
        <v>#REF!</v>
      </c>
    </row>
    <row r="601" spans="2:14" x14ac:dyDescent="0.25">
      <c r="B601" t="e">
        <f>IF('01.06.2016'!#REF!="НД",1,0)</f>
        <v>#REF!</v>
      </c>
      <c r="C601" t="e">
        <f>IF('01.06.2016'!#REF!="СНІДцентр",1,0)</f>
        <v>#REF!</v>
      </c>
      <c r="D601" t="e">
        <f>IF('01.06.2016'!#REF!="ПТБ",1,0)</f>
        <v>#REF!</v>
      </c>
      <c r="E601" t="e">
        <f>OR('01.06.2016'!#REF!="ПМСД",'01.06.2016'!#REF!="поліклініка")</f>
        <v>#REF!</v>
      </c>
      <c r="F601" t="e">
        <f>IF('01.06.2016'!#REF!="Психоневрол.",1,0)</f>
        <v>#REF!</v>
      </c>
      <c r="G601" t="e">
        <f>OR('01.06.2016'!#REF!="Інше",'01.06.2016'!#REF!="ЦРЛ",'01.06.2016'!#REF!="МЛ",'01.06.2016'!#REF!="Інфекційна")</f>
        <v>#REF!</v>
      </c>
      <c r="L601" t="e">
        <f t="shared" si="10"/>
        <v>#REF!</v>
      </c>
      <c r="N601" t="e">
        <f t="shared" si="10"/>
        <v>#REF!</v>
      </c>
    </row>
    <row r="602" spans="2:14" x14ac:dyDescent="0.25">
      <c r="B602" t="e">
        <f>IF('01.06.2016'!#REF!="НД",1,0)</f>
        <v>#REF!</v>
      </c>
      <c r="C602" t="e">
        <f>IF('01.06.2016'!#REF!="СНІДцентр",1,0)</f>
        <v>#REF!</v>
      </c>
      <c r="D602" t="e">
        <f>IF('01.06.2016'!#REF!="ПТБ",1,0)</f>
        <v>#REF!</v>
      </c>
      <c r="E602" t="e">
        <f>OR('01.06.2016'!#REF!="ПМСД",'01.06.2016'!#REF!="поліклініка")</f>
        <v>#REF!</v>
      </c>
      <c r="F602" t="e">
        <f>IF('01.06.2016'!#REF!="Психоневрол.",1,0)</f>
        <v>#REF!</v>
      </c>
      <c r="G602" t="e">
        <f>OR('01.06.2016'!#REF!="Інше",'01.06.2016'!#REF!="ЦРЛ",'01.06.2016'!#REF!="МЛ",'01.06.2016'!#REF!="Інфекційна")</f>
        <v>#REF!</v>
      </c>
      <c r="L602" t="e">
        <f t="shared" si="10"/>
        <v>#REF!</v>
      </c>
      <c r="N602" t="e">
        <f t="shared" si="10"/>
        <v>#REF!</v>
      </c>
    </row>
    <row r="603" spans="2:14" x14ac:dyDescent="0.25">
      <c r="B603" t="e">
        <f>IF('01.06.2016'!#REF!="НД",1,0)</f>
        <v>#REF!</v>
      </c>
      <c r="C603" t="e">
        <f>IF('01.06.2016'!#REF!="СНІДцентр",1,0)</f>
        <v>#REF!</v>
      </c>
      <c r="D603" t="e">
        <f>IF('01.06.2016'!#REF!="ПТБ",1,0)</f>
        <v>#REF!</v>
      </c>
      <c r="E603" t="e">
        <f>OR('01.06.2016'!#REF!="ПМСД",'01.06.2016'!#REF!="поліклініка")</f>
        <v>#REF!</v>
      </c>
      <c r="F603" t="e">
        <f>IF('01.06.2016'!#REF!="Психоневрол.",1,0)</f>
        <v>#REF!</v>
      </c>
      <c r="G603" t="e">
        <f>OR('01.06.2016'!#REF!="Інше",'01.06.2016'!#REF!="ЦРЛ",'01.06.2016'!#REF!="МЛ",'01.06.2016'!#REF!="Інфекційна")</f>
        <v>#REF!</v>
      </c>
      <c r="L603" t="e">
        <f t="shared" si="10"/>
        <v>#REF!</v>
      </c>
      <c r="N603" t="e">
        <f t="shared" si="10"/>
        <v>#REF!</v>
      </c>
    </row>
    <row r="604" spans="2:14" x14ac:dyDescent="0.25">
      <c r="B604" t="e">
        <f>IF('01.06.2016'!#REF!="НД",1,0)</f>
        <v>#REF!</v>
      </c>
      <c r="C604" t="e">
        <f>IF('01.06.2016'!#REF!="СНІДцентр",1,0)</f>
        <v>#REF!</v>
      </c>
      <c r="D604" t="e">
        <f>IF('01.06.2016'!#REF!="ПТБ",1,0)</f>
        <v>#REF!</v>
      </c>
      <c r="E604" t="e">
        <f>OR('01.06.2016'!#REF!="ПМСД",'01.06.2016'!#REF!="поліклініка")</f>
        <v>#REF!</v>
      </c>
      <c r="F604" t="e">
        <f>IF('01.06.2016'!#REF!="Психоневрол.",1,0)</f>
        <v>#REF!</v>
      </c>
      <c r="G604" t="e">
        <f>OR('01.06.2016'!#REF!="Інше",'01.06.2016'!#REF!="ЦРЛ",'01.06.2016'!#REF!="МЛ",'01.06.2016'!#REF!="Інфекційна")</f>
        <v>#REF!</v>
      </c>
      <c r="L604" t="e">
        <f t="shared" si="10"/>
        <v>#REF!</v>
      </c>
      <c r="N604" t="e">
        <f t="shared" si="10"/>
        <v>#REF!</v>
      </c>
    </row>
    <row r="605" spans="2:14" x14ac:dyDescent="0.25">
      <c r="B605" t="e">
        <f>IF('01.06.2016'!#REF!="НД",1,0)</f>
        <v>#REF!</v>
      </c>
      <c r="C605" t="e">
        <f>IF('01.06.2016'!#REF!="СНІДцентр",1,0)</f>
        <v>#REF!</v>
      </c>
      <c r="D605" t="e">
        <f>IF('01.06.2016'!#REF!="ПТБ",1,0)</f>
        <v>#REF!</v>
      </c>
      <c r="E605" t="e">
        <f>OR('01.06.2016'!#REF!="ПМСД",'01.06.2016'!#REF!="поліклініка")</f>
        <v>#REF!</v>
      </c>
      <c r="F605" t="e">
        <f>IF('01.06.2016'!#REF!="Психоневрол.",1,0)</f>
        <v>#REF!</v>
      </c>
      <c r="G605" t="e">
        <f>OR('01.06.2016'!#REF!="Інше",'01.06.2016'!#REF!="ЦРЛ",'01.06.2016'!#REF!="МЛ",'01.06.2016'!#REF!="Інфекційна")</f>
        <v>#REF!</v>
      </c>
      <c r="L605" t="e">
        <f t="shared" si="10"/>
        <v>#REF!</v>
      </c>
      <c r="N605" t="e">
        <f t="shared" si="10"/>
        <v>#REF!</v>
      </c>
    </row>
    <row r="606" spans="2:14" x14ac:dyDescent="0.25">
      <c r="B606" t="e">
        <f>IF('01.06.2016'!#REF!="НД",1,0)</f>
        <v>#REF!</v>
      </c>
      <c r="C606" t="e">
        <f>IF('01.06.2016'!#REF!="СНІДцентр",1,0)</f>
        <v>#REF!</v>
      </c>
      <c r="D606" t="e">
        <f>IF('01.06.2016'!#REF!="ПТБ",1,0)</f>
        <v>#REF!</v>
      </c>
      <c r="E606" t="e">
        <f>OR('01.06.2016'!#REF!="ПМСД",'01.06.2016'!#REF!="поліклініка")</f>
        <v>#REF!</v>
      </c>
      <c r="F606" t="e">
        <f>IF('01.06.2016'!#REF!="Психоневрол.",1,0)</f>
        <v>#REF!</v>
      </c>
      <c r="G606" t="e">
        <f>OR('01.06.2016'!#REF!="Інше",'01.06.2016'!#REF!="ЦРЛ",'01.06.2016'!#REF!="МЛ",'01.06.2016'!#REF!="Інфекційна")</f>
        <v>#REF!</v>
      </c>
      <c r="L606" t="e">
        <f t="shared" si="10"/>
        <v>#REF!</v>
      </c>
      <c r="N606" t="e">
        <f t="shared" si="10"/>
        <v>#REF!</v>
      </c>
    </row>
    <row r="607" spans="2:14" x14ac:dyDescent="0.25">
      <c r="B607" t="e">
        <f>IF('01.06.2016'!#REF!="НД",1,0)</f>
        <v>#REF!</v>
      </c>
      <c r="C607" t="e">
        <f>IF('01.06.2016'!#REF!="СНІДцентр",1,0)</f>
        <v>#REF!</v>
      </c>
      <c r="D607" t="e">
        <f>IF('01.06.2016'!#REF!="ПТБ",1,0)</f>
        <v>#REF!</v>
      </c>
      <c r="E607" t="e">
        <f>OR('01.06.2016'!#REF!="ПМСД",'01.06.2016'!#REF!="поліклініка")</f>
        <v>#REF!</v>
      </c>
      <c r="F607" t="e">
        <f>IF('01.06.2016'!#REF!="Психоневрол.",1,0)</f>
        <v>#REF!</v>
      </c>
      <c r="G607" t="e">
        <f>OR('01.06.2016'!#REF!="Інше",'01.06.2016'!#REF!="ЦРЛ",'01.06.2016'!#REF!="МЛ",'01.06.2016'!#REF!="Інфекційна")</f>
        <v>#REF!</v>
      </c>
      <c r="L607" t="e">
        <f t="shared" si="10"/>
        <v>#REF!</v>
      </c>
      <c r="N607" t="e">
        <f t="shared" si="10"/>
        <v>#REF!</v>
      </c>
    </row>
    <row r="608" spans="2:14" x14ac:dyDescent="0.25">
      <c r="B608" t="e">
        <f>IF('01.06.2016'!#REF!="НД",1,0)</f>
        <v>#REF!</v>
      </c>
      <c r="C608" t="e">
        <f>IF('01.06.2016'!#REF!="СНІДцентр",1,0)</f>
        <v>#REF!</v>
      </c>
      <c r="D608" t="e">
        <f>IF('01.06.2016'!#REF!="ПТБ",1,0)</f>
        <v>#REF!</v>
      </c>
      <c r="E608" t="e">
        <f>OR('01.06.2016'!#REF!="ПМСД",'01.06.2016'!#REF!="поліклініка")</f>
        <v>#REF!</v>
      </c>
      <c r="F608" t="e">
        <f>IF('01.06.2016'!#REF!="Психоневрол.",1,0)</f>
        <v>#REF!</v>
      </c>
      <c r="G608" t="e">
        <f>OR('01.06.2016'!#REF!="Інше",'01.06.2016'!#REF!="ЦРЛ",'01.06.2016'!#REF!="МЛ",'01.06.2016'!#REF!="Інфекційна")</f>
        <v>#REF!</v>
      </c>
      <c r="L608" t="e">
        <f t="shared" si="10"/>
        <v>#REF!</v>
      </c>
      <c r="N608" t="e">
        <f t="shared" si="10"/>
        <v>#REF!</v>
      </c>
    </row>
    <row r="609" spans="2:14" x14ac:dyDescent="0.25">
      <c r="B609" t="e">
        <f>IF('01.06.2016'!#REF!="НД",1,0)</f>
        <v>#REF!</v>
      </c>
      <c r="C609" t="e">
        <f>IF('01.06.2016'!#REF!="СНІДцентр",1,0)</f>
        <v>#REF!</v>
      </c>
      <c r="D609" t="e">
        <f>IF('01.06.2016'!#REF!="ПТБ",1,0)</f>
        <v>#REF!</v>
      </c>
      <c r="E609" t="e">
        <f>OR('01.06.2016'!#REF!="ПМСД",'01.06.2016'!#REF!="поліклініка")</f>
        <v>#REF!</v>
      </c>
      <c r="F609" t="e">
        <f>IF('01.06.2016'!#REF!="Психоневрол.",1,0)</f>
        <v>#REF!</v>
      </c>
      <c r="G609" t="e">
        <f>OR('01.06.2016'!#REF!="Інше",'01.06.2016'!#REF!="ЦРЛ",'01.06.2016'!#REF!="МЛ",'01.06.2016'!#REF!="Інфекційна")</f>
        <v>#REF!</v>
      </c>
      <c r="L609" t="e">
        <f t="shared" si="10"/>
        <v>#REF!</v>
      </c>
      <c r="N609" t="e">
        <f t="shared" si="10"/>
        <v>#REF!</v>
      </c>
    </row>
    <row r="610" spans="2:14" x14ac:dyDescent="0.25">
      <c r="B610" t="e">
        <f>IF('01.06.2016'!#REF!="НД",1,0)</f>
        <v>#REF!</v>
      </c>
      <c r="C610" t="e">
        <f>IF('01.06.2016'!#REF!="СНІДцентр",1,0)</f>
        <v>#REF!</v>
      </c>
      <c r="D610" t="e">
        <f>IF('01.06.2016'!#REF!="ПТБ",1,0)</f>
        <v>#REF!</v>
      </c>
      <c r="E610" t="e">
        <f>OR('01.06.2016'!#REF!="ПМСД",'01.06.2016'!#REF!="поліклініка")</f>
        <v>#REF!</v>
      </c>
      <c r="F610" t="e">
        <f>IF('01.06.2016'!#REF!="Психоневрол.",1,0)</f>
        <v>#REF!</v>
      </c>
      <c r="G610" t="e">
        <f>OR('01.06.2016'!#REF!="Інше",'01.06.2016'!#REF!="ЦРЛ",'01.06.2016'!#REF!="МЛ",'01.06.2016'!#REF!="Інфекційна")</f>
        <v>#REF!</v>
      </c>
      <c r="L610" t="e">
        <f t="shared" si="10"/>
        <v>#REF!</v>
      </c>
      <c r="N610" t="e">
        <f t="shared" si="10"/>
        <v>#REF!</v>
      </c>
    </row>
    <row r="611" spans="2:14" x14ac:dyDescent="0.25">
      <c r="B611" t="e">
        <f>IF('01.06.2016'!#REF!="НД",1,0)</f>
        <v>#REF!</v>
      </c>
      <c r="C611" t="e">
        <f>IF('01.06.2016'!#REF!="СНІДцентр",1,0)</f>
        <v>#REF!</v>
      </c>
      <c r="D611" t="e">
        <f>IF('01.06.2016'!#REF!="ПТБ",1,0)</f>
        <v>#REF!</v>
      </c>
      <c r="E611" t="e">
        <f>OR('01.06.2016'!#REF!="ПМСД",'01.06.2016'!#REF!="поліклініка")</f>
        <v>#REF!</v>
      </c>
      <c r="F611" t="e">
        <f>IF('01.06.2016'!#REF!="Психоневрол.",1,0)</f>
        <v>#REF!</v>
      </c>
      <c r="G611" t="e">
        <f>OR('01.06.2016'!#REF!="Інше",'01.06.2016'!#REF!="ЦРЛ",'01.06.2016'!#REF!="МЛ",'01.06.2016'!#REF!="Інфекційна")</f>
        <v>#REF!</v>
      </c>
      <c r="L611" t="e">
        <f t="shared" si="10"/>
        <v>#REF!</v>
      </c>
      <c r="N611" t="e">
        <f t="shared" si="10"/>
        <v>#REF!</v>
      </c>
    </row>
    <row r="612" spans="2:14" x14ac:dyDescent="0.25">
      <c r="B612" t="e">
        <f>IF('01.06.2016'!#REF!="НД",1,0)</f>
        <v>#REF!</v>
      </c>
      <c r="C612" t="e">
        <f>IF('01.06.2016'!#REF!="СНІДцентр",1,0)</f>
        <v>#REF!</v>
      </c>
      <c r="D612" t="e">
        <f>IF('01.06.2016'!#REF!="ПТБ",1,0)</f>
        <v>#REF!</v>
      </c>
      <c r="E612" t="e">
        <f>OR('01.06.2016'!#REF!="ПМСД",'01.06.2016'!#REF!="поліклініка")</f>
        <v>#REF!</v>
      </c>
      <c r="F612" t="e">
        <f>IF('01.06.2016'!#REF!="Психоневрол.",1,0)</f>
        <v>#REF!</v>
      </c>
      <c r="G612" t="e">
        <f>OR('01.06.2016'!#REF!="Інше",'01.06.2016'!#REF!="ЦРЛ",'01.06.2016'!#REF!="МЛ",'01.06.2016'!#REF!="Інфекційна")</f>
        <v>#REF!</v>
      </c>
      <c r="L612" t="e">
        <f t="shared" si="10"/>
        <v>#REF!</v>
      </c>
      <c r="N612" t="e">
        <f t="shared" si="10"/>
        <v>#REF!</v>
      </c>
    </row>
    <row r="613" spans="2:14" x14ac:dyDescent="0.25">
      <c r="B613" t="e">
        <f>IF('01.06.2016'!#REF!="НД",1,0)</f>
        <v>#REF!</v>
      </c>
      <c r="C613" t="e">
        <f>IF('01.06.2016'!#REF!="СНІДцентр",1,0)</f>
        <v>#REF!</v>
      </c>
      <c r="D613" t="e">
        <f>IF('01.06.2016'!#REF!="ПТБ",1,0)</f>
        <v>#REF!</v>
      </c>
      <c r="E613" t="e">
        <f>OR('01.06.2016'!#REF!="ПМСД",'01.06.2016'!#REF!="поліклініка")</f>
        <v>#REF!</v>
      </c>
      <c r="F613" t="e">
        <f>IF('01.06.2016'!#REF!="Психоневрол.",1,0)</f>
        <v>#REF!</v>
      </c>
      <c r="G613" t="e">
        <f>OR('01.06.2016'!#REF!="Інше",'01.06.2016'!#REF!="ЦРЛ",'01.06.2016'!#REF!="МЛ",'01.06.2016'!#REF!="Інфекційна")</f>
        <v>#REF!</v>
      </c>
      <c r="L613" t="e">
        <f t="shared" si="10"/>
        <v>#REF!</v>
      </c>
      <c r="N613" t="e">
        <f t="shared" si="10"/>
        <v>#REF!</v>
      </c>
    </row>
    <row r="614" spans="2:14" x14ac:dyDescent="0.25">
      <c r="B614" t="e">
        <f>IF('01.06.2016'!#REF!="НД",1,0)</f>
        <v>#REF!</v>
      </c>
      <c r="C614" t="e">
        <f>IF('01.06.2016'!#REF!="СНІДцентр",1,0)</f>
        <v>#REF!</v>
      </c>
      <c r="D614" t="e">
        <f>IF('01.06.2016'!#REF!="ПТБ",1,0)</f>
        <v>#REF!</v>
      </c>
      <c r="E614" t="e">
        <f>OR('01.06.2016'!#REF!="ПМСД",'01.06.2016'!#REF!="поліклініка")</f>
        <v>#REF!</v>
      </c>
      <c r="F614" t="e">
        <f>IF('01.06.2016'!#REF!="Психоневрол.",1,0)</f>
        <v>#REF!</v>
      </c>
      <c r="G614" t="e">
        <f>OR('01.06.2016'!#REF!="Інше",'01.06.2016'!#REF!="ЦРЛ",'01.06.2016'!#REF!="МЛ",'01.06.2016'!#REF!="Інфекційна")</f>
        <v>#REF!</v>
      </c>
      <c r="L614" t="e">
        <f t="shared" si="10"/>
        <v>#REF!</v>
      </c>
      <c r="N614" t="e">
        <f t="shared" si="10"/>
        <v>#REF!</v>
      </c>
    </row>
    <row r="615" spans="2:14" x14ac:dyDescent="0.25">
      <c r="B615" t="e">
        <f>IF('01.06.2016'!#REF!="НД",1,0)</f>
        <v>#REF!</v>
      </c>
      <c r="C615" t="e">
        <f>IF('01.06.2016'!#REF!="СНІДцентр",1,0)</f>
        <v>#REF!</v>
      </c>
      <c r="D615" t="e">
        <f>IF('01.06.2016'!#REF!="ПТБ",1,0)</f>
        <v>#REF!</v>
      </c>
      <c r="E615" t="e">
        <f>OR('01.06.2016'!#REF!="ПМСД",'01.06.2016'!#REF!="поліклініка")</f>
        <v>#REF!</v>
      </c>
      <c r="F615" t="e">
        <f>IF('01.06.2016'!#REF!="Психоневрол.",1,0)</f>
        <v>#REF!</v>
      </c>
      <c r="G615" t="e">
        <f>OR('01.06.2016'!#REF!="Інше",'01.06.2016'!#REF!="ЦРЛ",'01.06.2016'!#REF!="МЛ",'01.06.2016'!#REF!="Інфекційна")</f>
        <v>#REF!</v>
      </c>
      <c r="L615" t="e">
        <f t="shared" si="10"/>
        <v>#REF!</v>
      </c>
      <c r="N615" t="e">
        <f t="shared" si="10"/>
        <v>#REF!</v>
      </c>
    </row>
    <row r="616" spans="2:14" x14ac:dyDescent="0.25">
      <c r="B616" t="e">
        <f>IF('01.06.2016'!#REF!="НД",1,0)</f>
        <v>#REF!</v>
      </c>
      <c r="C616" t="e">
        <f>IF('01.06.2016'!#REF!="СНІДцентр",1,0)</f>
        <v>#REF!</v>
      </c>
      <c r="D616" t="e">
        <f>IF('01.06.2016'!#REF!="ПТБ",1,0)</f>
        <v>#REF!</v>
      </c>
      <c r="E616" t="e">
        <f>OR('01.06.2016'!#REF!="ПМСД",'01.06.2016'!#REF!="поліклініка")</f>
        <v>#REF!</v>
      </c>
      <c r="F616" t="e">
        <f>IF('01.06.2016'!#REF!="Психоневрол.",1,0)</f>
        <v>#REF!</v>
      </c>
      <c r="G616" t="e">
        <f>OR('01.06.2016'!#REF!="Інше",'01.06.2016'!#REF!="ЦРЛ",'01.06.2016'!#REF!="МЛ",'01.06.2016'!#REF!="Інфекційна")</f>
        <v>#REF!</v>
      </c>
      <c r="L616" t="e">
        <f t="shared" si="10"/>
        <v>#REF!</v>
      </c>
      <c r="N616" t="e">
        <f t="shared" si="10"/>
        <v>#REF!</v>
      </c>
    </row>
    <row r="617" spans="2:14" x14ac:dyDescent="0.25">
      <c r="B617" t="e">
        <f>IF('01.06.2016'!#REF!="НД",1,0)</f>
        <v>#REF!</v>
      </c>
      <c r="C617" t="e">
        <f>IF('01.06.2016'!#REF!="СНІДцентр",1,0)</f>
        <v>#REF!</v>
      </c>
      <c r="D617" t="e">
        <f>IF('01.06.2016'!#REF!="ПТБ",1,0)</f>
        <v>#REF!</v>
      </c>
      <c r="E617" t="e">
        <f>OR('01.06.2016'!#REF!="ПМСД",'01.06.2016'!#REF!="поліклініка")</f>
        <v>#REF!</v>
      </c>
      <c r="F617" t="e">
        <f>IF('01.06.2016'!#REF!="Психоневрол.",1,0)</f>
        <v>#REF!</v>
      </c>
      <c r="G617" t="e">
        <f>OR('01.06.2016'!#REF!="Інше",'01.06.2016'!#REF!="ЦРЛ",'01.06.2016'!#REF!="МЛ",'01.06.2016'!#REF!="Інфекційна")</f>
        <v>#REF!</v>
      </c>
      <c r="L617" t="e">
        <f t="shared" si="10"/>
        <v>#REF!</v>
      </c>
      <c r="N617" t="e">
        <f t="shared" si="10"/>
        <v>#REF!</v>
      </c>
    </row>
    <row r="618" spans="2:14" x14ac:dyDescent="0.25">
      <c r="B618" t="e">
        <f>IF('01.06.2016'!#REF!="НД",1,0)</f>
        <v>#REF!</v>
      </c>
      <c r="C618" t="e">
        <f>IF('01.06.2016'!#REF!="СНІДцентр",1,0)</f>
        <v>#REF!</v>
      </c>
      <c r="D618" t="e">
        <f>IF('01.06.2016'!#REF!="ПТБ",1,0)</f>
        <v>#REF!</v>
      </c>
      <c r="E618" t="e">
        <f>OR('01.06.2016'!#REF!="ПМСД",'01.06.2016'!#REF!="поліклініка")</f>
        <v>#REF!</v>
      </c>
      <c r="F618" t="e">
        <f>IF('01.06.2016'!#REF!="Психоневрол.",1,0)</f>
        <v>#REF!</v>
      </c>
      <c r="G618" t="e">
        <f>OR('01.06.2016'!#REF!="Інше",'01.06.2016'!#REF!="ЦРЛ",'01.06.2016'!#REF!="МЛ",'01.06.2016'!#REF!="Інфекційна")</f>
        <v>#REF!</v>
      </c>
      <c r="L618" t="e">
        <f t="shared" si="10"/>
        <v>#REF!</v>
      </c>
      <c r="N618" t="e">
        <f t="shared" si="10"/>
        <v>#REF!</v>
      </c>
    </row>
    <row r="619" spans="2:14" x14ac:dyDescent="0.25">
      <c r="B619" t="e">
        <f>IF('01.06.2016'!#REF!="НД",1,0)</f>
        <v>#REF!</v>
      </c>
      <c r="C619" t="e">
        <f>IF('01.06.2016'!#REF!="СНІДцентр",1,0)</f>
        <v>#REF!</v>
      </c>
      <c r="D619" t="e">
        <f>IF('01.06.2016'!#REF!="ПТБ",1,0)</f>
        <v>#REF!</v>
      </c>
      <c r="E619" t="e">
        <f>OR('01.06.2016'!#REF!="ПМСД",'01.06.2016'!#REF!="поліклініка")</f>
        <v>#REF!</v>
      </c>
      <c r="F619" t="e">
        <f>IF('01.06.2016'!#REF!="Психоневрол.",1,0)</f>
        <v>#REF!</v>
      </c>
      <c r="G619" t="e">
        <f>OR('01.06.2016'!#REF!="Інше",'01.06.2016'!#REF!="ЦРЛ",'01.06.2016'!#REF!="МЛ",'01.06.2016'!#REF!="Інфекційна")</f>
        <v>#REF!</v>
      </c>
      <c r="L619" t="e">
        <f t="shared" si="10"/>
        <v>#REF!</v>
      </c>
      <c r="N619" t="e">
        <f t="shared" si="10"/>
        <v>#REF!</v>
      </c>
    </row>
    <row r="620" spans="2:14" x14ac:dyDescent="0.25">
      <c r="B620" t="e">
        <f>IF('01.06.2016'!#REF!="НД",1,0)</f>
        <v>#REF!</v>
      </c>
      <c r="C620" t="e">
        <f>IF('01.06.2016'!#REF!="СНІДцентр",1,0)</f>
        <v>#REF!</v>
      </c>
      <c r="D620" t="e">
        <f>IF('01.06.2016'!#REF!="ПТБ",1,0)</f>
        <v>#REF!</v>
      </c>
      <c r="E620" t="e">
        <f>OR('01.06.2016'!#REF!="ПМСД",'01.06.2016'!#REF!="поліклініка")</f>
        <v>#REF!</v>
      </c>
      <c r="F620" t="e">
        <f>IF('01.06.2016'!#REF!="Психоневрол.",1,0)</f>
        <v>#REF!</v>
      </c>
      <c r="G620" t="e">
        <f>OR('01.06.2016'!#REF!="Інше",'01.06.2016'!#REF!="ЦРЛ",'01.06.2016'!#REF!="МЛ",'01.06.2016'!#REF!="Інфекційна")</f>
        <v>#REF!</v>
      </c>
      <c r="L620" t="e">
        <f t="shared" si="10"/>
        <v>#REF!</v>
      </c>
      <c r="N620" t="e">
        <f t="shared" si="10"/>
        <v>#REF!</v>
      </c>
    </row>
    <row r="621" spans="2:14" x14ac:dyDescent="0.25">
      <c r="B621" t="e">
        <f>IF('01.06.2016'!#REF!="НД",1,0)</f>
        <v>#REF!</v>
      </c>
      <c r="C621" t="e">
        <f>IF('01.06.2016'!#REF!="СНІДцентр",1,0)</f>
        <v>#REF!</v>
      </c>
      <c r="D621" t="e">
        <f>IF('01.06.2016'!#REF!="ПТБ",1,0)</f>
        <v>#REF!</v>
      </c>
      <c r="E621" t="e">
        <f>OR('01.06.2016'!#REF!="ПМСД",'01.06.2016'!#REF!="поліклініка")</f>
        <v>#REF!</v>
      </c>
      <c r="F621" t="e">
        <f>IF('01.06.2016'!#REF!="Психоневрол.",1,0)</f>
        <v>#REF!</v>
      </c>
      <c r="G621" t="e">
        <f>OR('01.06.2016'!#REF!="Інше",'01.06.2016'!#REF!="ЦРЛ",'01.06.2016'!#REF!="МЛ",'01.06.2016'!#REF!="Інфекційна")</f>
        <v>#REF!</v>
      </c>
      <c r="L621" t="e">
        <f t="shared" si="10"/>
        <v>#REF!</v>
      </c>
      <c r="N621" t="e">
        <f t="shared" si="10"/>
        <v>#REF!</v>
      </c>
    </row>
    <row r="622" spans="2:14" x14ac:dyDescent="0.25">
      <c r="B622" t="e">
        <f>IF('01.06.2016'!#REF!="НД",1,0)</f>
        <v>#REF!</v>
      </c>
      <c r="C622" t="e">
        <f>IF('01.06.2016'!#REF!="СНІДцентр",1,0)</f>
        <v>#REF!</v>
      </c>
      <c r="D622" t="e">
        <f>IF('01.06.2016'!#REF!="ПТБ",1,0)</f>
        <v>#REF!</v>
      </c>
      <c r="E622" t="e">
        <f>OR('01.06.2016'!#REF!="ПМСД",'01.06.2016'!#REF!="поліклініка")</f>
        <v>#REF!</v>
      </c>
      <c r="F622" t="e">
        <f>IF('01.06.2016'!#REF!="Психоневрол.",1,0)</f>
        <v>#REF!</v>
      </c>
      <c r="G622" t="e">
        <f>OR('01.06.2016'!#REF!="Інше",'01.06.2016'!#REF!="ЦРЛ",'01.06.2016'!#REF!="МЛ",'01.06.2016'!#REF!="Інфекційна")</f>
        <v>#REF!</v>
      </c>
      <c r="L622" t="e">
        <f t="shared" si="10"/>
        <v>#REF!</v>
      </c>
      <c r="N622" t="e">
        <f t="shared" si="10"/>
        <v>#REF!</v>
      </c>
    </row>
    <row r="623" spans="2:14" x14ac:dyDescent="0.25">
      <c r="B623" t="e">
        <f>IF('01.06.2016'!#REF!="НД",1,0)</f>
        <v>#REF!</v>
      </c>
      <c r="C623" t="e">
        <f>IF('01.06.2016'!#REF!="СНІДцентр",1,0)</f>
        <v>#REF!</v>
      </c>
      <c r="D623" t="e">
        <f>IF('01.06.2016'!#REF!="ПТБ",1,0)</f>
        <v>#REF!</v>
      </c>
      <c r="E623" t="e">
        <f>OR('01.06.2016'!#REF!="ПМСД",'01.06.2016'!#REF!="поліклініка")</f>
        <v>#REF!</v>
      </c>
      <c r="F623" t="e">
        <f>IF('01.06.2016'!#REF!="Психоневрол.",1,0)</f>
        <v>#REF!</v>
      </c>
      <c r="G623" t="e">
        <f>OR('01.06.2016'!#REF!="Інше",'01.06.2016'!#REF!="ЦРЛ",'01.06.2016'!#REF!="МЛ",'01.06.2016'!#REF!="Інфекційна")</f>
        <v>#REF!</v>
      </c>
      <c r="L623" t="e">
        <f t="shared" si="10"/>
        <v>#REF!</v>
      </c>
      <c r="N623" t="e">
        <f t="shared" si="10"/>
        <v>#REF!</v>
      </c>
    </row>
    <row r="624" spans="2:14" x14ac:dyDescent="0.25">
      <c r="B624" t="e">
        <f>IF('01.06.2016'!#REF!="НД",1,0)</f>
        <v>#REF!</v>
      </c>
      <c r="C624" t="e">
        <f>IF('01.06.2016'!#REF!="СНІДцентр",1,0)</f>
        <v>#REF!</v>
      </c>
      <c r="D624" t="e">
        <f>IF('01.06.2016'!#REF!="ПТБ",1,0)</f>
        <v>#REF!</v>
      </c>
      <c r="E624" t="e">
        <f>OR('01.06.2016'!#REF!="ПМСД",'01.06.2016'!#REF!="поліклініка")</f>
        <v>#REF!</v>
      </c>
      <c r="F624" t="e">
        <f>IF('01.06.2016'!#REF!="Психоневрол.",1,0)</f>
        <v>#REF!</v>
      </c>
      <c r="G624" t="e">
        <f>OR('01.06.2016'!#REF!="Інше",'01.06.2016'!#REF!="ЦРЛ",'01.06.2016'!#REF!="МЛ",'01.06.2016'!#REF!="Інфекційна")</f>
        <v>#REF!</v>
      </c>
      <c r="L624" t="e">
        <f t="shared" si="10"/>
        <v>#REF!</v>
      </c>
      <c r="N624" t="e">
        <f t="shared" si="10"/>
        <v>#REF!</v>
      </c>
    </row>
    <row r="625" spans="2:14" x14ac:dyDescent="0.25">
      <c r="B625" t="e">
        <f>IF('01.06.2016'!#REF!="НД",1,0)</f>
        <v>#REF!</v>
      </c>
      <c r="C625" t="e">
        <f>IF('01.06.2016'!#REF!="СНІДцентр",1,0)</f>
        <v>#REF!</v>
      </c>
      <c r="D625" t="e">
        <f>IF('01.06.2016'!#REF!="ПТБ",1,0)</f>
        <v>#REF!</v>
      </c>
      <c r="E625" t="e">
        <f>OR('01.06.2016'!#REF!="ПМСД",'01.06.2016'!#REF!="поліклініка")</f>
        <v>#REF!</v>
      </c>
      <c r="F625" t="e">
        <f>IF('01.06.2016'!#REF!="Психоневрол.",1,0)</f>
        <v>#REF!</v>
      </c>
      <c r="G625" t="e">
        <f>OR('01.06.2016'!#REF!="Інше",'01.06.2016'!#REF!="ЦРЛ",'01.06.2016'!#REF!="МЛ",'01.06.2016'!#REF!="Інфекційна")</f>
        <v>#REF!</v>
      </c>
      <c r="L625" t="e">
        <f t="shared" si="10"/>
        <v>#REF!</v>
      </c>
      <c r="N625" t="e">
        <f t="shared" si="10"/>
        <v>#REF!</v>
      </c>
    </row>
    <row r="626" spans="2:14" x14ac:dyDescent="0.25">
      <c r="B626" t="e">
        <f>IF('01.06.2016'!#REF!="НД",1,0)</f>
        <v>#REF!</v>
      </c>
      <c r="C626" t="e">
        <f>IF('01.06.2016'!#REF!="СНІДцентр",1,0)</f>
        <v>#REF!</v>
      </c>
      <c r="D626" t="e">
        <f>IF('01.06.2016'!#REF!="ПТБ",1,0)</f>
        <v>#REF!</v>
      </c>
      <c r="E626" t="e">
        <f>OR('01.06.2016'!#REF!="ПМСД",'01.06.2016'!#REF!="поліклініка")</f>
        <v>#REF!</v>
      </c>
      <c r="F626" t="e">
        <f>IF('01.06.2016'!#REF!="Психоневрол.",1,0)</f>
        <v>#REF!</v>
      </c>
      <c r="G626" t="e">
        <f>OR('01.06.2016'!#REF!="Інше",'01.06.2016'!#REF!="ЦРЛ",'01.06.2016'!#REF!="МЛ",'01.06.2016'!#REF!="Інфекційна")</f>
        <v>#REF!</v>
      </c>
      <c r="L626" t="e">
        <f t="shared" si="10"/>
        <v>#REF!</v>
      </c>
      <c r="N626" t="e">
        <f t="shared" si="10"/>
        <v>#REF!</v>
      </c>
    </row>
    <row r="627" spans="2:14" x14ac:dyDescent="0.25">
      <c r="B627" t="e">
        <f>IF('01.06.2016'!#REF!="НД",1,0)</f>
        <v>#REF!</v>
      </c>
      <c r="C627" t="e">
        <f>IF('01.06.2016'!#REF!="СНІДцентр",1,0)</f>
        <v>#REF!</v>
      </c>
      <c r="D627" t="e">
        <f>IF('01.06.2016'!#REF!="ПТБ",1,0)</f>
        <v>#REF!</v>
      </c>
      <c r="E627" t="e">
        <f>OR('01.06.2016'!#REF!="ПМСД",'01.06.2016'!#REF!="поліклініка")</f>
        <v>#REF!</v>
      </c>
      <c r="F627" t="e">
        <f>IF('01.06.2016'!#REF!="Психоневрол.",1,0)</f>
        <v>#REF!</v>
      </c>
      <c r="G627" t="e">
        <f>OR('01.06.2016'!#REF!="Інше",'01.06.2016'!#REF!="ЦРЛ",'01.06.2016'!#REF!="МЛ",'01.06.2016'!#REF!="Інфекційна")</f>
        <v>#REF!</v>
      </c>
      <c r="L627" t="e">
        <f t="shared" si="10"/>
        <v>#REF!</v>
      </c>
      <c r="N627" t="e">
        <f t="shared" si="10"/>
        <v>#REF!</v>
      </c>
    </row>
    <row r="628" spans="2:14" x14ac:dyDescent="0.25">
      <c r="B628" t="e">
        <f>IF('01.06.2016'!#REF!="НД",1,0)</f>
        <v>#REF!</v>
      </c>
      <c r="C628" t="e">
        <f>IF('01.06.2016'!#REF!="СНІДцентр",1,0)</f>
        <v>#REF!</v>
      </c>
      <c r="D628" t="e">
        <f>IF('01.06.2016'!#REF!="ПТБ",1,0)</f>
        <v>#REF!</v>
      </c>
      <c r="E628" t="e">
        <f>OR('01.06.2016'!#REF!="ПМСД",'01.06.2016'!#REF!="поліклініка")</f>
        <v>#REF!</v>
      </c>
      <c r="F628" t="e">
        <f>IF('01.06.2016'!#REF!="Психоневрол.",1,0)</f>
        <v>#REF!</v>
      </c>
      <c r="G628" t="e">
        <f>OR('01.06.2016'!#REF!="Інше",'01.06.2016'!#REF!="ЦРЛ",'01.06.2016'!#REF!="МЛ",'01.06.2016'!#REF!="Інфекційна")</f>
        <v>#REF!</v>
      </c>
      <c r="L628" t="e">
        <f t="shared" si="10"/>
        <v>#REF!</v>
      </c>
      <c r="N628" t="e">
        <f t="shared" si="10"/>
        <v>#REF!</v>
      </c>
    </row>
    <row r="629" spans="2:14" x14ac:dyDescent="0.25">
      <c r="B629" t="e">
        <f>IF('01.06.2016'!#REF!="НД",1,0)</f>
        <v>#REF!</v>
      </c>
      <c r="C629" t="e">
        <f>IF('01.06.2016'!#REF!="СНІДцентр",1,0)</f>
        <v>#REF!</v>
      </c>
      <c r="D629" t="e">
        <f>IF('01.06.2016'!#REF!="ПТБ",1,0)</f>
        <v>#REF!</v>
      </c>
      <c r="E629" t="e">
        <f>OR('01.06.2016'!#REF!="ПМСД",'01.06.2016'!#REF!="поліклініка")</f>
        <v>#REF!</v>
      </c>
      <c r="F629" t="e">
        <f>IF('01.06.2016'!#REF!="Психоневрол.",1,0)</f>
        <v>#REF!</v>
      </c>
      <c r="G629" t="e">
        <f>OR('01.06.2016'!#REF!="Інше",'01.06.2016'!#REF!="ЦРЛ",'01.06.2016'!#REF!="МЛ",'01.06.2016'!#REF!="Інфекційна")</f>
        <v>#REF!</v>
      </c>
      <c r="L629" t="e">
        <f t="shared" si="10"/>
        <v>#REF!</v>
      </c>
      <c r="N629" t="e">
        <f t="shared" si="10"/>
        <v>#REF!</v>
      </c>
    </row>
    <row r="630" spans="2:14" x14ac:dyDescent="0.25">
      <c r="B630" t="e">
        <f>IF('01.06.2016'!#REF!="НД",1,0)</f>
        <v>#REF!</v>
      </c>
      <c r="C630" t="e">
        <f>IF('01.06.2016'!#REF!="СНІДцентр",1,0)</f>
        <v>#REF!</v>
      </c>
      <c r="D630" t="e">
        <f>IF('01.06.2016'!#REF!="ПТБ",1,0)</f>
        <v>#REF!</v>
      </c>
      <c r="E630" t="e">
        <f>OR('01.06.2016'!#REF!="ПМСД",'01.06.2016'!#REF!="поліклініка")</f>
        <v>#REF!</v>
      </c>
      <c r="F630" t="e">
        <f>IF('01.06.2016'!#REF!="Психоневрол.",1,0)</f>
        <v>#REF!</v>
      </c>
      <c r="G630" t="e">
        <f>OR('01.06.2016'!#REF!="Інше",'01.06.2016'!#REF!="ЦРЛ",'01.06.2016'!#REF!="МЛ",'01.06.2016'!#REF!="Інфекційна")</f>
        <v>#REF!</v>
      </c>
      <c r="L630" t="e">
        <f t="shared" si="10"/>
        <v>#REF!</v>
      </c>
      <c r="N630" t="e">
        <f t="shared" si="10"/>
        <v>#REF!</v>
      </c>
    </row>
    <row r="631" spans="2:14" x14ac:dyDescent="0.25">
      <c r="B631" t="e">
        <f>IF('01.06.2016'!#REF!="НД",1,0)</f>
        <v>#REF!</v>
      </c>
      <c r="C631" t="e">
        <f>IF('01.06.2016'!#REF!="СНІДцентр",1,0)</f>
        <v>#REF!</v>
      </c>
      <c r="D631" t="e">
        <f>IF('01.06.2016'!#REF!="ПТБ",1,0)</f>
        <v>#REF!</v>
      </c>
      <c r="E631" t="e">
        <f>OR('01.06.2016'!#REF!="ПМСД",'01.06.2016'!#REF!="поліклініка")</f>
        <v>#REF!</v>
      </c>
      <c r="F631" t="e">
        <f>IF('01.06.2016'!#REF!="Психоневрол.",1,0)</f>
        <v>#REF!</v>
      </c>
      <c r="G631" t="e">
        <f>OR('01.06.2016'!#REF!="Інше",'01.06.2016'!#REF!="ЦРЛ",'01.06.2016'!#REF!="МЛ",'01.06.2016'!#REF!="Інфекційна")</f>
        <v>#REF!</v>
      </c>
      <c r="L631" t="e">
        <f t="shared" si="10"/>
        <v>#REF!</v>
      </c>
      <c r="N631" t="e">
        <f t="shared" si="10"/>
        <v>#REF!</v>
      </c>
    </row>
    <row r="632" spans="2:14" x14ac:dyDescent="0.25">
      <c r="B632" t="e">
        <f>IF('01.06.2016'!#REF!="НД",1,0)</f>
        <v>#REF!</v>
      </c>
      <c r="C632" t="e">
        <f>IF('01.06.2016'!#REF!="СНІДцентр",1,0)</f>
        <v>#REF!</v>
      </c>
      <c r="D632" t="e">
        <f>IF('01.06.2016'!#REF!="ПТБ",1,0)</f>
        <v>#REF!</v>
      </c>
      <c r="E632" t="e">
        <f>OR('01.06.2016'!#REF!="ПМСД",'01.06.2016'!#REF!="поліклініка")</f>
        <v>#REF!</v>
      </c>
      <c r="F632" t="e">
        <f>IF('01.06.2016'!#REF!="Психоневрол.",1,0)</f>
        <v>#REF!</v>
      </c>
      <c r="G632" t="e">
        <f>OR('01.06.2016'!#REF!="Інше",'01.06.2016'!#REF!="ЦРЛ",'01.06.2016'!#REF!="МЛ",'01.06.2016'!#REF!="Інфекційна")</f>
        <v>#REF!</v>
      </c>
      <c r="L632" t="e">
        <f t="shared" si="10"/>
        <v>#REF!</v>
      </c>
      <c r="N632" t="e">
        <f t="shared" si="10"/>
        <v>#REF!</v>
      </c>
    </row>
    <row r="633" spans="2:14" x14ac:dyDescent="0.25">
      <c r="B633" t="e">
        <f>IF('01.06.2016'!#REF!="НД",1,0)</f>
        <v>#REF!</v>
      </c>
      <c r="C633" t="e">
        <f>IF('01.06.2016'!#REF!="СНІДцентр",1,0)</f>
        <v>#REF!</v>
      </c>
      <c r="D633" t="e">
        <f>IF('01.06.2016'!#REF!="ПТБ",1,0)</f>
        <v>#REF!</v>
      </c>
      <c r="E633" t="e">
        <f>OR('01.06.2016'!#REF!="ПМСД",'01.06.2016'!#REF!="поліклініка")</f>
        <v>#REF!</v>
      </c>
      <c r="F633" t="e">
        <f>IF('01.06.2016'!#REF!="Психоневрол.",1,0)</f>
        <v>#REF!</v>
      </c>
      <c r="G633" t="e">
        <f>OR('01.06.2016'!#REF!="Інше",'01.06.2016'!#REF!="ЦРЛ",'01.06.2016'!#REF!="МЛ",'01.06.2016'!#REF!="Інфекційна")</f>
        <v>#REF!</v>
      </c>
      <c r="L633" t="e">
        <f t="shared" si="10"/>
        <v>#REF!</v>
      </c>
      <c r="N633" t="e">
        <f t="shared" si="10"/>
        <v>#REF!</v>
      </c>
    </row>
    <row r="634" spans="2:14" x14ac:dyDescent="0.25">
      <c r="B634" t="e">
        <f>IF('01.06.2016'!#REF!="НД",1,0)</f>
        <v>#REF!</v>
      </c>
      <c r="C634" t="e">
        <f>IF('01.06.2016'!#REF!="СНІДцентр",1,0)</f>
        <v>#REF!</v>
      </c>
      <c r="D634" t="e">
        <f>IF('01.06.2016'!#REF!="ПТБ",1,0)</f>
        <v>#REF!</v>
      </c>
      <c r="E634" t="e">
        <f>OR('01.06.2016'!#REF!="ПМСД",'01.06.2016'!#REF!="поліклініка")</f>
        <v>#REF!</v>
      </c>
      <c r="F634" t="e">
        <f>IF('01.06.2016'!#REF!="Психоневрол.",1,0)</f>
        <v>#REF!</v>
      </c>
      <c r="G634" t="e">
        <f>OR('01.06.2016'!#REF!="Інше",'01.06.2016'!#REF!="ЦРЛ",'01.06.2016'!#REF!="МЛ",'01.06.2016'!#REF!="Інфекційна")</f>
        <v>#REF!</v>
      </c>
      <c r="L634" t="e">
        <f t="shared" si="10"/>
        <v>#REF!</v>
      </c>
      <c r="N634" t="e">
        <f t="shared" si="10"/>
        <v>#REF!</v>
      </c>
    </row>
    <row r="635" spans="2:14" x14ac:dyDescent="0.25">
      <c r="B635" t="e">
        <f>IF('01.06.2016'!#REF!="НД",1,0)</f>
        <v>#REF!</v>
      </c>
      <c r="C635" t="e">
        <f>IF('01.06.2016'!#REF!="СНІДцентр",1,0)</f>
        <v>#REF!</v>
      </c>
      <c r="D635" t="e">
        <f>IF('01.06.2016'!#REF!="ПТБ",1,0)</f>
        <v>#REF!</v>
      </c>
      <c r="E635" t="e">
        <f>OR('01.06.2016'!#REF!="ПМСД",'01.06.2016'!#REF!="поліклініка")</f>
        <v>#REF!</v>
      </c>
      <c r="F635" t="e">
        <f>IF('01.06.2016'!#REF!="Психоневрол.",1,0)</f>
        <v>#REF!</v>
      </c>
      <c r="G635" t="e">
        <f>OR('01.06.2016'!#REF!="Інше",'01.06.2016'!#REF!="ЦРЛ",'01.06.2016'!#REF!="МЛ",'01.06.2016'!#REF!="Інфекційна")</f>
        <v>#REF!</v>
      </c>
      <c r="L635" t="e">
        <f t="shared" si="10"/>
        <v>#REF!</v>
      </c>
      <c r="N635" t="e">
        <f t="shared" si="10"/>
        <v>#REF!</v>
      </c>
    </row>
    <row r="636" spans="2:14" x14ac:dyDescent="0.25">
      <c r="B636" t="e">
        <f>IF('01.06.2016'!#REF!="НД",1,0)</f>
        <v>#REF!</v>
      </c>
      <c r="C636" t="e">
        <f>IF('01.06.2016'!#REF!="СНІДцентр",1,0)</f>
        <v>#REF!</v>
      </c>
      <c r="D636" t="e">
        <f>IF('01.06.2016'!#REF!="ПТБ",1,0)</f>
        <v>#REF!</v>
      </c>
      <c r="E636" t="e">
        <f>OR('01.06.2016'!#REF!="ПМСД",'01.06.2016'!#REF!="поліклініка")</f>
        <v>#REF!</v>
      </c>
      <c r="F636" t="e">
        <f>IF('01.06.2016'!#REF!="Психоневрол.",1,0)</f>
        <v>#REF!</v>
      </c>
      <c r="G636" t="e">
        <f>OR('01.06.2016'!#REF!="Інше",'01.06.2016'!#REF!="ЦРЛ",'01.06.2016'!#REF!="МЛ",'01.06.2016'!#REF!="Інфекційна")</f>
        <v>#REF!</v>
      </c>
      <c r="L636" t="e">
        <f t="shared" si="10"/>
        <v>#REF!</v>
      </c>
      <c r="N636" t="e">
        <f t="shared" si="10"/>
        <v>#REF!</v>
      </c>
    </row>
    <row r="637" spans="2:14" x14ac:dyDescent="0.25">
      <c r="B637" t="e">
        <f>IF('01.06.2016'!#REF!="НД",1,0)</f>
        <v>#REF!</v>
      </c>
      <c r="C637" t="e">
        <f>IF('01.06.2016'!#REF!="СНІДцентр",1,0)</f>
        <v>#REF!</v>
      </c>
      <c r="D637" t="e">
        <f>IF('01.06.2016'!#REF!="ПТБ",1,0)</f>
        <v>#REF!</v>
      </c>
      <c r="E637" t="e">
        <f>OR('01.06.2016'!#REF!="ПМСД",'01.06.2016'!#REF!="поліклініка")</f>
        <v>#REF!</v>
      </c>
      <c r="F637" t="e">
        <f>IF('01.06.2016'!#REF!="Психоневрол.",1,0)</f>
        <v>#REF!</v>
      </c>
      <c r="G637" t="e">
        <f>OR('01.06.2016'!#REF!="Інше",'01.06.2016'!#REF!="ЦРЛ",'01.06.2016'!#REF!="МЛ",'01.06.2016'!#REF!="Інфекційна")</f>
        <v>#REF!</v>
      </c>
      <c r="L637" t="e">
        <f t="shared" si="10"/>
        <v>#REF!</v>
      </c>
      <c r="N637" t="e">
        <f t="shared" si="10"/>
        <v>#REF!</v>
      </c>
    </row>
    <row r="638" spans="2:14" x14ac:dyDescent="0.25">
      <c r="B638" t="e">
        <f>IF('01.06.2016'!#REF!="НД",1,0)</f>
        <v>#REF!</v>
      </c>
      <c r="C638" t="e">
        <f>IF('01.06.2016'!#REF!="СНІДцентр",1,0)</f>
        <v>#REF!</v>
      </c>
      <c r="D638" t="e">
        <f>IF('01.06.2016'!#REF!="ПТБ",1,0)</f>
        <v>#REF!</v>
      </c>
      <c r="E638" t="e">
        <f>OR('01.06.2016'!#REF!="ПМСД",'01.06.2016'!#REF!="поліклініка")</f>
        <v>#REF!</v>
      </c>
      <c r="F638" t="e">
        <f>IF('01.06.2016'!#REF!="Психоневрол.",1,0)</f>
        <v>#REF!</v>
      </c>
      <c r="G638" t="e">
        <f>OR('01.06.2016'!#REF!="Інше",'01.06.2016'!#REF!="ЦРЛ",'01.06.2016'!#REF!="МЛ",'01.06.2016'!#REF!="Інфекційна")</f>
        <v>#REF!</v>
      </c>
      <c r="L638" t="e">
        <f t="shared" si="10"/>
        <v>#REF!</v>
      </c>
      <c r="N638" t="e">
        <f t="shared" si="10"/>
        <v>#REF!</v>
      </c>
    </row>
    <row r="639" spans="2:14" x14ac:dyDescent="0.25">
      <c r="B639" t="e">
        <f>IF('01.06.2016'!#REF!="НД",1,0)</f>
        <v>#REF!</v>
      </c>
      <c r="C639" t="e">
        <f>IF('01.06.2016'!#REF!="СНІДцентр",1,0)</f>
        <v>#REF!</v>
      </c>
      <c r="D639" t="e">
        <f>IF('01.06.2016'!#REF!="ПТБ",1,0)</f>
        <v>#REF!</v>
      </c>
      <c r="E639" t="e">
        <f>OR('01.06.2016'!#REF!="ПМСД",'01.06.2016'!#REF!="поліклініка")</f>
        <v>#REF!</v>
      </c>
      <c r="F639" t="e">
        <f>IF('01.06.2016'!#REF!="Психоневрол.",1,0)</f>
        <v>#REF!</v>
      </c>
      <c r="G639" t="e">
        <f>OR('01.06.2016'!#REF!="Інше",'01.06.2016'!#REF!="ЦРЛ",'01.06.2016'!#REF!="МЛ",'01.06.2016'!#REF!="Інфекційна")</f>
        <v>#REF!</v>
      </c>
      <c r="L639" t="e">
        <f t="shared" si="10"/>
        <v>#REF!</v>
      </c>
      <c r="N639" t="e">
        <f t="shared" si="10"/>
        <v>#REF!</v>
      </c>
    </row>
    <row r="640" spans="2:14" x14ac:dyDescent="0.25">
      <c r="B640" t="e">
        <f>IF('01.06.2016'!#REF!="НД",1,0)</f>
        <v>#REF!</v>
      </c>
      <c r="C640" t="e">
        <f>IF('01.06.2016'!#REF!="СНІДцентр",1,0)</f>
        <v>#REF!</v>
      </c>
      <c r="D640" t="e">
        <f>IF('01.06.2016'!#REF!="ПТБ",1,0)</f>
        <v>#REF!</v>
      </c>
      <c r="E640" t="e">
        <f>OR('01.06.2016'!#REF!="ПМСД",'01.06.2016'!#REF!="поліклініка")</f>
        <v>#REF!</v>
      </c>
      <c r="F640" t="e">
        <f>IF('01.06.2016'!#REF!="Психоневрол.",1,0)</f>
        <v>#REF!</v>
      </c>
      <c r="G640" t="e">
        <f>OR('01.06.2016'!#REF!="Інше",'01.06.2016'!#REF!="ЦРЛ",'01.06.2016'!#REF!="МЛ",'01.06.2016'!#REF!="Інфекційна")</f>
        <v>#REF!</v>
      </c>
      <c r="L640" t="e">
        <f t="shared" si="10"/>
        <v>#REF!</v>
      </c>
      <c r="N640" t="e">
        <f t="shared" si="10"/>
        <v>#REF!</v>
      </c>
    </row>
    <row r="641" spans="2:14" x14ac:dyDescent="0.25">
      <c r="B641" t="e">
        <f>IF('01.06.2016'!#REF!="НД",1,0)</f>
        <v>#REF!</v>
      </c>
      <c r="C641" t="e">
        <f>IF('01.06.2016'!#REF!="СНІДцентр",1,0)</f>
        <v>#REF!</v>
      </c>
      <c r="D641" t="e">
        <f>IF('01.06.2016'!#REF!="ПТБ",1,0)</f>
        <v>#REF!</v>
      </c>
      <c r="E641" t="e">
        <f>OR('01.06.2016'!#REF!="ПМСД",'01.06.2016'!#REF!="поліклініка")</f>
        <v>#REF!</v>
      </c>
      <c r="F641" t="e">
        <f>IF('01.06.2016'!#REF!="Психоневрол.",1,0)</f>
        <v>#REF!</v>
      </c>
      <c r="G641" t="e">
        <f>OR('01.06.2016'!#REF!="Інше",'01.06.2016'!#REF!="ЦРЛ",'01.06.2016'!#REF!="МЛ",'01.06.2016'!#REF!="Інфекційна")</f>
        <v>#REF!</v>
      </c>
      <c r="L641" t="e">
        <f t="shared" si="10"/>
        <v>#REF!</v>
      </c>
      <c r="N641" t="e">
        <f t="shared" si="10"/>
        <v>#REF!</v>
      </c>
    </row>
    <row r="642" spans="2:14" x14ac:dyDescent="0.25">
      <c r="B642" t="e">
        <f>IF('01.06.2016'!#REF!="НД",1,0)</f>
        <v>#REF!</v>
      </c>
      <c r="C642" t="e">
        <f>IF('01.06.2016'!#REF!="СНІДцентр",1,0)</f>
        <v>#REF!</v>
      </c>
      <c r="D642" t="e">
        <f>IF('01.06.2016'!#REF!="ПТБ",1,0)</f>
        <v>#REF!</v>
      </c>
      <c r="E642" t="e">
        <f>OR('01.06.2016'!#REF!="ПМСД",'01.06.2016'!#REF!="поліклініка")</f>
        <v>#REF!</v>
      </c>
      <c r="F642" t="e">
        <f>IF('01.06.2016'!#REF!="Психоневрол.",1,0)</f>
        <v>#REF!</v>
      </c>
      <c r="G642" t="e">
        <f>OR('01.06.2016'!#REF!="Інше",'01.06.2016'!#REF!="ЦРЛ",'01.06.2016'!#REF!="МЛ",'01.06.2016'!#REF!="Інфекційна")</f>
        <v>#REF!</v>
      </c>
      <c r="L642" t="e">
        <f t="shared" si="10"/>
        <v>#REF!</v>
      </c>
      <c r="N642" t="e">
        <f t="shared" si="10"/>
        <v>#REF!</v>
      </c>
    </row>
    <row r="643" spans="2:14" x14ac:dyDescent="0.25">
      <c r="B643" t="e">
        <f>IF('01.06.2016'!#REF!="НД",1,0)</f>
        <v>#REF!</v>
      </c>
      <c r="C643" t="e">
        <f>IF('01.06.2016'!#REF!="СНІДцентр",1,0)</f>
        <v>#REF!</v>
      </c>
      <c r="D643" t="e">
        <f>IF('01.06.2016'!#REF!="ПТБ",1,0)</f>
        <v>#REF!</v>
      </c>
      <c r="E643" t="e">
        <f>OR('01.06.2016'!#REF!="ПМСД",'01.06.2016'!#REF!="поліклініка")</f>
        <v>#REF!</v>
      </c>
      <c r="F643" t="e">
        <f>IF('01.06.2016'!#REF!="Психоневрол.",1,0)</f>
        <v>#REF!</v>
      </c>
      <c r="G643" t="e">
        <f>OR('01.06.2016'!#REF!="Інше",'01.06.2016'!#REF!="ЦРЛ",'01.06.2016'!#REF!="МЛ",'01.06.2016'!#REF!="Інфекційна")</f>
        <v>#REF!</v>
      </c>
      <c r="L643" t="e">
        <f t="shared" si="10"/>
        <v>#REF!</v>
      </c>
      <c r="N643" t="e">
        <f t="shared" si="10"/>
        <v>#REF!</v>
      </c>
    </row>
    <row r="644" spans="2:14" x14ac:dyDescent="0.25">
      <c r="B644" t="e">
        <f>IF('01.06.2016'!#REF!="НД",1,0)</f>
        <v>#REF!</v>
      </c>
      <c r="C644" t="e">
        <f>IF('01.06.2016'!#REF!="СНІДцентр",1,0)</f>
        <v>#REF!</v>
      </c>
      <c r="D644" t="e">
        <f>IF('01.06.2016'!#REF!="ПТБ",1,0)</f>
        <v>#REF!</v>
      </c>
      <c r="E644" t="e">
        <f>OR('01.06.2016'!#REF!="ПМСД",'01.06.2016'!#REF!="поліклініка")</f>
        <v>#REF!</v>
      </c>
      <c r="F644" t="e">
        <f>IF('01.06.2016'!#REF!="Психоневрол.",1,0)</f>
        <v>#REF!</v>
      </c>
      <c r="G644" t="e">
        <f>OR('01.06.2016'!#REF!="Інше",'01.06.2016'!#REF!="ЦРЛ",'01.06.2016'!#REF!="МЛ",'01.06.2016'!#REF!="Інфекційна")</f>
        <v>#REF!</v>
      </c>
      <c r="L644" t="e">
        <f t="shared" si="10"/>
        <v>#REF!</v>
      </c>
      <c r="N644" t="e">
        <f t="shared" si="10"/>
        <v>#REF!</v>
      </c>
    </row>
    <row r="645" spans="2:14" x14ac:dyDescent="0.25">
      <c r="B645" t="e">
        <f>IF('01.06.2016'!#REF!="НД",1,0)</f>
        <v>#REF!</v>
      </c>
      <c r="C645" t="e">
        <f>IF('01.06.2016'!#REF!="СНІДцентр",1,0)</f>
        <v>#REF!</v>
      </c>
      <c r="D645" t="e">
        <f>IF('01.06.2016'!#REF!="ПТБ",1,0)</f>
        <v>#REF!</v>
      </c>
      <c r="E645" t="e">
        <f>OR('01.06.2016'!#REF!="ПМСД",'01.06.2016'!#REF!="поліклініка")</f>
        <v>#REF!</v>
      </c>
      <c r="F645" t="e">
        <f>IF('01.06.2016'!#REF!="Психоневрол.",1,0)</f>
        <v>#REF!</v>
      </c>
      <c r="G645" t="e">
        <f>OR('01.06.2016'!#REF!="Інше",'01.06.2016'!#REF!="ЦРЛ",'01.06.2016'!#REF!="МЛ",'01.06.2016'!#REF!="Інфекційна")</f>
        <v>#REF!</v>
      </c>
      <c r="L645" t="e">
        <f t="shared" si="10"/>
        <v>#REF!</v>
      </c>
      <c r="N645" t="e">
        <f t="shared" si="10"/>
        <v>#REF!</v>
      </c>
    </row>
    <row r="646" spans="2:14" x14ac:dyDescent="0.25">
      <c r="B646" t="e">
        <f>IF('01.06.2016'!#REF!="НД",1,0)</f>
        <v>#REF!</v>
      </c>
      <c r="C646" t="e">
        <f>IF('01.06.2016'!#REF!="СНІДцентр",1,0)</f>
        <v>#REF!</v>
      </c>
      <c r="D646" t="e">
        <f>IF('01.06.2016'!#REF!="ПТБ",1,0)</f>
        <v>#REF!</v>
      </c>
      <c r="E646" t="e">
        <f>OR('01.06.2016'!#REF!="ПМСД",'01.06.2016'!#REF!="поліклініка")</f>
        <v>#REF!</v>
      </c>
      <c r="F646" t="e">
        <f>IF('01.06.2016'!#REF!="Психоневрол.",1,0)</f>
        <v>#REF!</v>
      </c>
      <c r="G646" t="e">
        <f>OR('01.06.2016'!#REF!="Інше",'01.06.2016'!#REF!="ЦРЛ",'01.06.2016'!#REF!="МЛ",'01.06.2016'!#REF!="Інфекційна")</f>
        <v>#REF!</v>
      </c>
      <c r="L646" t="e">
        <f t="shared" si="10"/>
        <v>#REF!</v>
      </c>
      <c r="N646" t="e">
        <f t="shared" si="10"/>
        <v>#REF!</v>
      </c>
    </row>
    <row r="647" spans="2:14" x14ac:dyDescent="0.25">
      <c r="B647" t="e">
        <f>IF('01.06.2016'!#REF!="НД",1,0)</f>
        <v>#REF!</v>
      </c>
      <c r="C647" t="e">
        <f>IF('01.06.2016'!#REF!="СНІДцентр",1,0)</f>
        <v>#REF!</v>
      </c>
      <c r="D647" t="e">
        <f>IF('01.06.2016'!#REF!="ПТБ",1,0)</f>
        <v>#REF!</v>
      </c>
      <c r="E647" t="e">
        <f>OR('01.06.2016'!#REF!="ПМСД",'01.06.2016'!#REF!="поліклініка")</f>
        <v>#REF!</v>
      </c>
      <c r="F647" t="e">
        <f>IF('01.06.2016'!#REF!="Психоневрол.",1,0)</f>
        <v>#REF!</v>
      </c>
      <c r="G647" t="e">
        <f>OR('01.06.2016'!#REF!="Інше",'01.06.2016'!#REF!="ЦРЛ",'01.06.2016'!#REF!="МЛ",'01.06.2016'!#REF!="Інфекційна")</f>
        <v>#REF!</v>
      </c>
      <c r="L647" t="e">
        <f t="shared" ref="L647:N710" si="11">N(E647)</f>
        <v>#REF!</v>
      </c>
      <c r="N647" t="e">
        <f t="shared" si="11"/>
        <v>#REF!</v>
      </c>
    </row>
    <row r="648" spans="2:14" x14ac:dyDescent="0.25">
      <c r="B648" t="e">
        <f>IF('01.06.2016'!#REF!="НД",1,0)</f>
        <v>#REF!</v>
      </c>
      <c r="C648" t="e">
        <f>IF('01.06.2016'!#REF!="СНІДцентр",1,0)</f>
        <v>#REF!</v>
      </c>
      <c r="D648" t="e">
        <f>IF('01.06.2016'!#REF!="ПТБ",1,0)</f>
        <v>#REF!</v>
      </c>
      <c r="E648" t="e">
        <f>OR('01.06.2016'!#REF!="ПМСД",'01.06.2016'!#REF!="поліклініка")</f>
        <v>#REF!</v>
      </c>
      <c r="F648" t="e">
        <f>IF('01.06.2016'!#REF!="Психоневрол.",1,0)</f>
        <v>#REF!</v>
      </c>
      <c r="G648" t="e">
        <f>OR('01.06.2016'!#REF!="Інше",'01.06.2016'!#REF!="ЦРЛ",'01.06.2016'!#REF!="МЛ",'01.06.2016'!#REF!="Інфекційна")</f>
        <v>#REF!</v>
      </c>
      <c r="L648" t="e">
        <f t="shared" si="11"/>
        <v>#REF!</v>
      </c>
      <c r="N648" t="e">
        <f t="shared" si="11"/>
        <v>#REF!</v>
      </c>
    </row>
    <row r="649" spans="2:14" x14ac:dyDescent="0.25">
      <c r="B649" t="e">
        <f>IF('01.06.2016'!#REF!="НД",1,0)</f>
        <v>#REF!</v>
      </c>
      <c r="C649" t="e">
        <f>IF('01.06.2016'!#REF!="СНІДцентр",1,0)</f>
        <v>#REF!</v>
      </c>
      <c r="D649" t="e">
        <f>IF('01.06.2016'!#REF!="ПТБ",1,0)</f>
        <v>#REF!</v>
      </c>
      <c r="E649" t="e">
        <f>OR('01.06.2016'!#REF!="ПМСД",'01.06.2016'!#REF!="поліклініка")</f>
        <v>#REF!</v>
      </c>
      <c r="F649" t="e">
        <f>IF('01.06.2016'!#REF!="Психоневрол.",1,0)</f>
        <v>#REF!</v>
      </c>
      <c r="G649" t="e">
        <f>OR('01.06.2016'!#REF!="Інше",'01.06.2016'!#REF!="ЦРЛ",'01.06.2016'!#REF!="МЛ",'01.06.2016'!#REF!="Інфекційна")</f>
        <v>#REF!</v>
      </c>
      <c r="L649" t="e">
        <f t="shared" si="11"/>
        <v>#REF!</v>
      </c>
      <c r="N649" t="e">
        <f t="shared" si="11"/>
        <v>#REF!</v>
      </c>
    </row>
    <row r="650" spans="2:14" x14ac:dyDescent="0.25">
      <c r="B650" t="e">
        <f>IF('01.06.2016'!#REF!="НД",1,0)</f>
        <v>#REF!</v>
      </c>
      <c r="C650" t="e">
        <f>IF('01.06.2016'!#REF!="СНІДцентр",1,0)</f>
        <v>#REF!</v>
      </c>
      <c r="D650" t="e">
        <f>IF('01.06.2016'!#REF!="ПТБ",1,0)</f>
        <v>#REF!</v>
      </c>
      <c r="E650" t="e">
        <f>OR('01.06.2016'!#REF!="ПМСД",'01.06.2016'!#REF!="поліклініка")</f>
        <v>#REF!</v>
      </c>
      <c r="F650" t="e">
        <f>IF('01.06.2016'!#REF!="Психоневрол.",1,0)</f>
        <v>#REF!</v>
      </c>
      <c r="G650" t="e">
        <f>OR('01.06.2016'!#REF!="Інше",'01.06.2016'!#REF!="ЦРЛ",'01.06.2016'!#REF!="МЛ",'01.06.2016'!#REF!="Інфекційна")</f>
        <v>#REF!</v>
      </c>
      <c r="L650" t="e">
        <f t="shared" si="11"/>
        <v>#REF!</v>
      </c>
      <c r="N650" t="e">
        <f t="shared" si="11"/>
        <v>#REF!</v>
      </c>
    </row>
    <row r="651" spans="2:14" x14ac:dyDescent="0.25">
      <c r="B651" t="e">
        <f>IF('01.06.2016'!#REF!="НД",1,0)</f>
        <v>#REF!</v>
      </c>
      <c r="C651" t="e">
        <f>IF('01.06.2016'!#REF!="СНІДцентр",1,0)</f>
        <v>#REF!</v>
      </c>
      <c r="D651" t="e">
        <f>IF('01.06.2016'!#REF!="ПТБ",1,0)</f>
        <v>#REF!</v>
      </c>
      <c r="E651" t="e">
        <f>OR('01.06.2016'!#REF!="ПМСД",'01.06.2016'!#REF!="поліклініка")</f>
        <v>#REF!</v>
      </c>
      <c r="F651" t="e">
        <f>IF('01.06.2016'!#REF!="Психоневрол.",1,0)</f>
        <v>#REF!</v>
      </c>
      <c r="G651" t="e">
        <f>OR('01.06.2016'!#REF!="Інше",'01.06.2016'!#REF!="ЦРЛ",'01.06.2016'!#REF!="МЛ",'01.06.2016'!#REF!="Інфекційна")</f>
        <v>#REF!</v>
      </c>
      <c r="L651" t="e">
        <f t="shared" si="11"/>
        <v>#REF!</v>
      </c>
      <c r="N651" t="e">
        <f t="shared" si="11"/>
        <v>#REF!</v>
      </c>
    </row>
    <row r="652" spans="2:14" x14ac:dyDescent="0.25">
      <c r="B652" t="e">
        <f>IF('01.06.2016'!#REF!="НД",1,0)</f>
        <v>#REF!</v>
      </c>
      <c r="C652" t="e">
        <f>IF('01.06.2016'!#REF!="СНІДцентр",1,0)</f>
        <v>#REF!</v>
      </c>
      <c r="D652" t="e">
        <f>IF('01.06.2016'!#REF!="ПТБ",1,0)</f>
        <v>#REF!</v>
      </c>
      <c r="E652" t="e">
        <f>OR('01.06.2016'!#REF!="ПМСД",'01.06.2016'!#REF!="поліклініка")</f>
        <v>#REF!</v>
      </c>
      <c r="F652" t="e">
        <f>IF('01.06.2016'!#REF!="Психоневрол.",1,0)</f>
        <v>#REF!</v>
      </c>
      <c r="G652" t="e">
        <f>OR('01.06.2016'!#REF!="Інше",'01.06.2016'!#REF!="ЦРЛ",'01.06.2016'!#REF!="МЛ",'01.06.2016'!#REF!="Інфекційна")</f>
        <v>#REF!</v>
      </c>
      <c r="L652" t="e">
        <f t="shared" si="11"/>
        <v>#REF!</v>
      </c>
      <c r="N652" t="e">
        <f t="shared" si="11"/>
        <v>#REF!</v>
      </c>
    </row>
    <row r="653" spans="2:14" x14ac:dyDescent="0.25">
      <c r="B653" t="e">
        <f>IF('01.06.2016'!#REF!="НД",1,0)</f>
        <v>#REF!</v>
      </c>
      <c r="C653" t="e">
        <f>IF('01.06.2016'!#REF!="СНІДцентр",1,0)</f>
        <v>#REF!</v>
      </c>
      <c r="D653" t="e">
        <f>IF('01.06.2016'!#REF!="ПТБ",1,0)</f>
        <v>#REF!</v>
      </c>
      <c r="E653" t="e">
        <f>OR('01.06.2016'!#REF!="ПМСД",'01.06.2016'!#REF!="поліклініка")</f>
        <v>#REF!</v>
      </c>
      <c r="F653" t="e">
        <f>IF('01.06.2016'!#REF!="Психоневрол.",1,0)</f>
        <v>#REF!</v>
      </c>
      <c r="G653" t="e">
        <f>OR('01.06.2016'!#REF!="Інше",'01.06.2016'!#REF!="ЦРЛ",'01.06.2016'!#REF!="МЛ",'01.06.2016'!#REF!="Інфекційна")</f>
        <v>#REF!</v>
      </c>
      <c r="L653" t="e">
        <f t="shared" si="11"/>
        <v>#REF!</v>
      </c>
      <c r="N653" t="e">
        <f t="shared" si="11"/>
        <v>#REF!</v>
      </c>
    </row>
    <row r="654" spans="2:14" x14ac:dyDescent="0.25">
      <c r="B654" t="e">
        <f>IF('01.06.2016'!#REF!="НД",1,0)</f>
        <v>#REF!</v>
      </c>
      <c r="C654" t="e">
        <f>IF('01.06.2016'!#REF!="СНІДцентр",1,0)</f>
        <v>#REF!</v>
      </c>
      <c r="D654" t="e">
        <f>IF('01.06.2016'!#REF!="ПТБ",1,0)</f>
        <v>#REF!</v>
      </c>
      <c r="E654" t="e">
        <f>OR('01.06.2016'!#REF!="ПМСД",'01.06.2016'!#REF!="поліклініка")</f>
        <v>#REF!</v>
      </c>
      <c r="F654" t="e">
        <f>IF('01.06.2016'!#REF!="Психоневрол.",1,0)</f>
        <v>#REF!</v>
      </c>
      <c r="G654" t="e">
        <f>OR('01.06.2016'!#REF!="Інше",'01.06.2016'!#REF!="ЦРЛ",'01.06.2016'!#REF!="МЛ",'01.06.2016'!#REF!="Інфекційна")</f>
        <v>#REF!</v>
      </c>
      <c r="L654" t="e">
        <f t="shared" si="11"/>
        <v>#REF!</v>
      </c>
      <c r="N654" t="e">
        <f t="shared" si="11"/>
        <v>#REF!</v>
      </c>
    </row>
    <row r="655" spans="2:14" x14ac:dyDescent="0.25">
      <c r="B655" t="e">
        <f>IF('01.06.2016'!#REF!="НД",1,0)</f>
        <v>#REF!</v>
      </c>
      <c r="C655" t="e">
        <f>IF('01.06.2016'!#REF!="СНІДцентр",1,0)</f>
        <v>#REF!</v>
      </c>
      <c r="D655" t="e">
        <f>IF('01.06.2016'!#REF!="ПТБ",1,0)</f>
        <v>#REF!</v>
      </c>
      <c r="E655" t="e">
        <f>OR('01.06.2016'!#REF!="ПМСД",'01.06.2016'!#REF!="поліклініка")</f>
        <v>#REF!</v>
      </c>
      <c r="F655" t="e">
        <f>IF('01.06.2016'!#REF!="Психоневрол.",1,0)</f>
        <v>#REF!</v>
      </c>
      <c r="G655" t="e">
        <f>OR('01.06.2016'!#REF!="Інше",'01.06.2016'!#REF!="ЦРЛ",'01.06.2016'!#REF!="МЛ",'01.06.2016'!#REF!="Інфекційна")</f>
        <v>#REF!</v>
      </c>
      <c r="L655" t="e">
        <f t="shared" si="11"/>
        <v>#REF!</v>
      </c>
      <c r="N655" t="e">
        <f t="shared" si="11"/>
        <v>#REF!</v>
      </c>
    </row>
    <row r="656" spans="2:14" x14ac:dyDescent="0.25">
      <c r="B656" t="e">
        <f>IF('01.06.2016'!#REF!="НД",1,0)</f>
        <v>#REF!</v>
      </c>
      <c r="C656" t="e">
        <f>IF('01.06.2016'!#REF!="СНІДцентр",1,0)</f>
        <v>#REF!</v>
      </c>
      <c r="D656" t="e">
        <f>IF('01.06.2016'!#REF!="ПТБ",1,0)</f>
        <v>#REF!</v>
      </c>
      <c r="E656" t="e">
        <f>OR('01.06.2016'!#REF!="ПМСД",'01.06.2016'!#REF!="поліклініка")</f>
        <v>#REF!</v>
      </c>
      <c r="F656" t="e">
        <f>IF('01.06.2016'!#REF!="Психоневрол.",1,0)</f>
        <v>#REF!</v>
      </c>
      <c r="G656" t="e">
        <f>OR('01.06.2016'!#REF!="Інше",'01.06.2016'!#REF!="ЦРЛ",'01.06.2016'!#REF!="МЛ",'01.06.2016'!#REF!="Інфекційна")</f>
        <v>#REF!</v>
      </c>
      <c r="L656" t="e">
        <f t="shared" si="11"/>
        <v>#REF!</v>
      </c>
      <c r="N656" t="e">
        <f t="shared" si="11"/>
        <v>#REF!</v>
      </c>
    </row>
    <row r="657" spans="2:14" x14ac:dyDescent="0.25">
      <c r="B657" t="e">
        <f>IF('01.06.2016'!#REF!="НД",1,0)</f>
        <v>#REF!</v>
      </c>
      <c r="C657" t="e">
        <f>IF('01.06.2016'!#REF!="СНІДцентр",1,0)</f>
        <v>#REF!</v>
      </c>
      <c r="D657" t="e">
        <f>IF('01.06.2016'!#REF!="ПТБ",1,0)</f>
        <v>#REF!</v>
      </c>
      <c r="E657" t="e">
        <f>OR('01.06.2016'!#REF!="ПМСД",'01.06.2016'!#REF!="поліклініка")</f>
        <v>#REF!</v>
      </c>
      <c r="F657" t="e">
        <f>IF('01.06.2016'!#REF!="Психоневрол.",1,0)</f>
        <v>#REF!</v>
      </c>
      <c r="G657" t="e">
        <f>OR('01.06.2016'!#REF!="Інше",'01.06.2016'!#REF!="ЦРЛ",'01.06.2016'!#REF!="МЛ",'01.06.2016'!#REF!="Інфекційна")</f>
        <v>#REF!</v>
      </c>
      <c r="L657" t="e">
        <f t="shared" si="11"/>
        <v>#REF!</v>
      </c>
      <c r="N657" t="e">
        <f t="shared" si="11"/>
        <v>#REF!</v>
      </c>
    </row>
    <row r="658" spans="2:14" x14ac:dyDescent="0.25">
      <c r="B658" t="e">
        <f>IF('01.06.2016'!#REF!="НД",1,0)</f>
        <v>#REF!</v>
      </c>
      <c r="C658" t="e">
        <f>IF('01.06.2016'!#REF!="СНІДцентр",1,0)</f>
        <v>#REF!</v>
      </c>
      <c r="D658" t="e">
        <f>IF('01.06.2016'!#REF!="ПТБ",1,0)</f>
        <v>#REF!</v>
      </c>
      <c r="E658" t="e">
        <f>OR('01.06.2016'!#REF!="ПМСД",'01.06.2016'!#REF!="поліклініка")</f>
        <v>#REF!</v>
      </c>
      <c r="F658" t="e">
        <f>IF('01.06.2016'!#REF!="Психоневрол.",1,0)</f>
        <v>#REF!</v>
      </c>
      <c r="G658" t="e">
        <f>OR('01.06.2016'!#REF!="Інше",'01.06.2016'!#REF!="ЦРЛ",'01.06.2016'!#REF!="МЛ",'01.06.2016'!#REF!="Інфекційна")</f>
        <v>#REF!</v>
      </c>
      <c r="L658" t="e">
        <f t="shared" si="11"/>
        <v>#REF!</v>
      </c>
      <c r="N658" t="e">
        <f t="shared" si="11"/>
        <v>#REF!</v>
      </c>
    </row>
    <row r="659" spans="2:14" x14ac:dyDescent="0.25">
      <c r="B659" t="e">
        <f>IF('01.06.2016'!#REF!="НД",1,0)</f>
        <v>#REF!</v>
      </c>
      <c r="C659" t="e">
        <f>IF('01.06.2016'!#REF!="СНІДцентр",1,0)</f>
        <v>#REF!</v>
      </c>
      <c r="D659" t="e">
        <f>IF('01.06.2016'!#REF!="ПТБ",1,0)</f>
        <v>#REF!</v>
      </c>
      <c r="E659" t="e">
        <f>OR('01.06.2016'!#REF!="ПМСД",'01.06.2016'!#REF!="поліклініка")</f>
        <v>#REF!</v>
      </c>
      <c r="F659" t="e">
        <f>IF('01.06.2016'!#REF!="Психоневрол.",1,0)</f>
        <v>#REF!</v>
      </c>
      <c r="G659" t="e">
        <f>OR('01.06.2016'!#REF!="Інше",'01.06.2016'!#REF!="ЦРЛ",'01.06.2016'!#REF!="МЛ",'01.06.2016'!#REF!="Інфекційна")</f>
        <v>#REF!</v>
      </c>
      <c r="L659" t="e">
        <f t="shared" si="11"/>
        <v>#REF!</v>
      </c>
      <c r="N659" t="e">
        <f t="shared" si="11"/>
        <v>#REF!</v>
      </c>
    </row>
    <row r="660" spans="2:14" x14ac:dyDescent="0.25">
      <c r="B660" t="e">
        <f>IF('01.06.2016'!#REF!="НД",1,0)</f>
        <v>#REF!</v>
      </c>
      <c r="C660" t="e">
        <f>IF('01.06.2016'!#REF!="СНІДцентр",1,0)</f>
        <v>#REF!</v>
      </c>
      <c r="D660" t="e">
        <f>IF('01.06.2016'!#REF!="ПТБ",1,0)</f>
        <v>#REF!</v>
      </c>
      <c r="E660" t="e">
        <f>OR('01.06.2016'!#REF!="ПМСД",'01.06.2016'!#REF!="поліклініка")</f>
        <v>#REF!</v>
      </c>
      <c r="F660" t="e">
        <f>IF('01.06.2016'!#REF!="Психоневрол.",1,0)</f>
        <v>#REF!</v>
      </c>
      <c r="G660" t="e">
        <f>OR('01.06.2016'!#REF!="Інше",'01.06.2016'!#REF!="ЦРЛ",'01.06.2016'!#REF!="МЛ",'01.06.2016'!#REF!="Інфекційна")</f>
        <v>#REF!</v>
      </c>
      <c r="L660" t="e">
        <f t="shared" si="11"/>
        <v>#REF!</v>
      </c>
      <c r="N660" t="e">
        <f t="shared" si="11"/>
        <v>#REF!</v>
      </c>
    </row>
    <row r="661" spans="2:14" x14ac:dyDescent="0.25">
      <c r="B661" t="e">
        <f>IF('01.06.2016'!#REF!="НД",1,0)</f>
        <v>#REF!</v>
      </c>
      <c r="C661" t="e">
        <f>IF('01.06.2016'!#REF!="СНІДцентр",1,0)</f>
        <v>#REF!</v>
      </c>
      <c r="D661" t="e">
        <f>IF('01.06.2016'!#REF!="ПТБ",1,0)</f>
        <v>#REF!</v>
      </c>
      <c r="E661" t="e">
        <f>OR('01.06.2016'!#REF!="ПМСД",'01.06.2016'!#REF!="поліклініка")</f>
        <v>#REF!</v>
      </c>
      <c r="F661" t="e">
        <f>IF('01.06.2016'!#REF!="Психоневрол.",1,0)</f>
        <v>#REF!</v>
      </c>
      <c r="G661" t="e">
        <f>OR('01.06.2016'!#REF!="Інше",'01.06.2016'!#REF!="ЦРЛ",'01.06.2016'!#REF!="МЛ",'01.06.2016'!#REF!="Інфекційна")</f>
        <v>#REF!</v>
      </c>
      <c r="L661" t="e">
        <f t="shared" si="11"/>
        <v>#REF!</v>
      </c>
      <c r="N661" t="e">
        <f t="shared" si="11"/>
        <v>#REF!</v>
      </c>
    </row>
    <row r="662" spans="2:14" x14ac:dyDescent="0.25">
      <c r="B662" t="e">
        <f>IF('01.06.2016'!#REF!="НД",1,0)</f>
        <v>#REF!</v>
      </c>
      <c r="C662" t="e">
        <f>IF('01.06.2016'!#REF!="СНІДцентр",1,0)</f>
        <v>#REF!</v>
      </c>
      <c r="D662" t="e">
        <f>IF('01.06.2016'!#REF!="ПТБ",1,0)</f>
        <v>#REF!</v>
      </c>
      <c r="E662" t="e">
        <f>OR('01.06.2016'!#REF!="ПМСД",'01.06.2016'!#REF!="поліклініка")</f>
        <v>#REF!</v>
      </c>
      <c r="F662" t="e">
        <f>IF('01.06.2016'!#REF!="Психоневрол.",1,0)</f>
        <v>#REF!</v>
      </c>
      <c r="G662" t="e">
        <f>OR('01.06.2016'!#REF!="Інше",'01.06.2016'!#REF!="ЦРЛ",'01.06.2016'!#REF!="МЛ",'01.06.2016'!#REF!="Інфекційна")</f>
        <v>#REF!</v>
      </c>
      <c r="L662" t="e">
        <f t="shared" si="11"/>
        <v>#REF!</v>
      </c>
      <c r="N662" t="e">
        <f t="shared" si="11"/>
        <v>#REF!</v>
      </c>
    </row>
    <row r="663" spans="2:14" x14ac:dyDescent="0.25">
      <c r="B663" t="e">
        <f>IF('01.06.2016'!#REF!="НД",1,0)</f>
        <v>#REF!</v>
      </c>
      <c r="C663" t="e">
        <f>IF('01.06.2016'!#REF!="СНІДцентр",1,0)</f>
        <v>#REF!</v>
      </c>
      <c r="D663" t="e">
        <f>IF('01.06.2016'!#REF!="ПТБ",1,0)</f>
        <v>#REF!</v>
      </c>
      <c r="E663" t="e">
        <f>OR('01.06.2016'!#REF!="ПМСД",'01.06.2016'!#REF!="поліклініка")</f>
        <v>#REF!</v>
      </c>
      <c r="F663" t="e">
        <f>IF('01.06.2016'!#REF!="Психоневрол.",1,0)</f>
        <v>#REF!</v>
      </c>
      <c r="G663" t="e">
        <f>OR('01.06.2016'!#REF!="Інше",'01.06.2016'!#REF!="ЦРЛ",'01.06.2016'!#REF!="МЛ",'01.06.2016'!#REF!="Інфекційна")</f>
        <v>#REF!</v>
      </c>
      <c r="L663" t="e">
        <f t="shared" si="11"/>
        <v>#REF!</v>
      </c>
      <c r="N663" t="e">
        <f t="shared" si="11"/>
        <v>#REF!</v>
      </c>
    </row>
    <row r="664" spans="2:14" x14ac:dyDescent="0.25">
      <c r="B664" t="e">
        <f>IF('01.06.2016'!#REF!="НД",1,0)</f>
        <v>#REF!</v>
      </c>
      <c r="C664" t="e">
        <f>IF('01.06.2016'!#REF!="СНІДцентр",1,0)</f>
        <v>#REF!</v>
      </c>
      <c r="D664" t="e">
        <f>IF('01.06.2016'!#REF!="ПТБ",1,0)</f>
        <v>#REF!</v>
      </c>
      <c r="E664" t="e">
        <f>OR('01.06.2016'!#REF!="ПМСД",'01.06.2016'!#REF!="поліклініка")</f>
        <v>#REF!</v>
      </c>
      <c r="F664" t="e">
        <f>IF('01.06.2016'!#REF!="Психоневрол.",1,0)</f>
        <v>#REF!</v>
      </c>
      <c r="G664" t="e">
        <f>OR('01.06.2016'!#REF!="Інше",'01.06.2016'!#REF!="ЦРЛ",'01.06.2016'!#REF!="МЛ",'01.06.2016'!#REF!="Інфекційна")</f>
        <v>#REF!</v>
      </c>
      <c r="L664" t="e">
        <f t="shared" si="11"/>
        <v>#REF!</v>
      </c>
      <c r="N664" t="e">
        <f t="shared" si="11"/>
        <v>#REF!</v>
      </c>
    </row>
    <row r="665" spans="2:14" x14ac:dyDescent="0.25">
      <c r="B665" t="e">
        <f>IF('01.06.2016'!#REF!="НД",1,0)</f>
        <v>#REF!</v>
      </c>
      <c r="C665" t="e">
        <f>IF('01.06.2016'!#REF!="СНІДцентр",1,0)</f>
        <v>#REF!</v>
      </c>
      <c r="D665" t="e">
        <f>IF('01.06.2016'!#REF!="ПТБ",1,0)</f>
        <v>#REF!</v>
      </c>
      <c r="E665" t="e">
        <f>OR('01.06.2016'!#REF!="ПМСД",'01.06.2016'!#REF!="поліклініка")</f>
        <v>#REF!</v>
      </c>
      <c r="F665" t="e">
        <f>IF('01.06.2016'!#REF!="Психоневрол.",1,0)</f>
        <v>#REF!</v>
      </c>
      <c r="G665" t="e">
        <f>OR('01.06.2016'!#REF!="Інше",'01.06.2016'!#REF!="ЦРЛ",'01.06.2016'!#REF!="МЛ",'01.06.2016'!#REF!="Інфекційна")</f>
        <v>#REF!</v>
      </c>
      <c r="L665" t="e">
        <f t="shared" si="11"/>
        <v>#REF!</v>
      </c>
      <c r="N665" t="e">
        <f t="shared" si="11"/>
        <v>#REF!</v>
      </c>
    </row>
    <row r="666" spans="2:14" x14ac:dyDescent="0.25">
      <c r="B666" t="e">
        <f>IF('01.06.2016'!#REF!="НД",1,0)</f>
        <v>#REF!</v>
      </c>
      <c r="C666" t="e">
        <f>IF('01.06.2016'!#REF!="СНІДцентр",1,0)</f>
        <v>#REF!</v>
      </c>
      <c r="D666" t="e">
        <f>IF('01.06.2016'!#REF!="ПТБ",1,0)</f>
        <v>#REF!</v>
      </c>
      <c r="E666" t="e">
        <f>OR('01.06.2016'!#REF!="ПМСД",'01.06.2016'!#REF!="поліклініка")</f>
        <v>#REF!</v>
      </c>
      <c r="F666" t="e">
        <f>IF('01.06.2016'!#REF!="Психоневрол.",1,0)</f>
        <v>#REF!</v>
      </c>
      <c r="G666" t="e">
        <f>OR('01.06.2016'!#REF!="Інше",'01.06.2016'!#REF!="ЦРЛ",'01.06.2016'!#REF!="МЛ",'01.06.2016'!#REF!="Інфекційна")</f>
        <v>#REF!</v>
      </c>
      <c r="L666" t="e">
        <f t="shared" si="11"/>
        <v>#REF!</v>
      </c>
      <c r="N666" t="e">
        <f t="shared" si="11"/>
        <v>#REF!</v>
      </c>
    </row>
    <row r="667" spans="2:14" x14ac:dyDescent="0.25">
      <c r="B667" t="e">
        <f>IF('01.06.2016'!#REF!="НД",1,0)</f>
        <v>#REF!</v>
      </c>
      <c r="C667" t="e">
        <f>IF('01.06.2016'!#REF!="СНІДцентр",1,0)</f>
        <v>#REF!</v>
      </c>
      <c r="D667" t="e">
        <f>IF('01.06.2016'!#REF!="ПТБ",1,0)</f>
        <v>#REF!</v>
      </c>
      <c r="E667" t="e">
        <f>OR('01.06.2016'!#REF!="ПМСД",'01.06.2016'!#REF!="поліклініка")</f>
        <v>#REF!</v>
      </c>
      <c r="F667" t="e">
        <f>IF('01.06.2016'!#REF!="Психоневрол.",1,0)</f>
        <v>#REF!</v>
      </c>
      <c r="G667" t="e">
        <f>OR('01.06.2016'!#REF!="Інше",'01.06.2016'!#REF!="ЦРЛ",'01.06.2016'!#REF!="МЛ",'01.06.2016'!#REF!="Інфекційна")</f>
        <v>#REF!</v>
      </c>
      <c r="L667" t="e">
        <f t="shared" si="11"/>
        <v>#REF!</v>
      </c>
      <c r="N667" t="e">
        <f t="shared" si="11"/>
        <v>#REF!</v>
      </c>
    </row>
    <row r="668" spans="2:14" x14ac:dyDescent="0.25">
      <c r="B668" t="e">
        <f>IF('01.06.2016'!#REF!="НД",1,0)</f>
        <v>#REF!</v>
      </c>
      <c r="C668" t="e">
        <f>IF('01.06.2016'!#REF!="СНІДцентр",1,0)</f>
        <v>#REF!</v>
      </c>
      <c r="D668" t="e">
        <f>IF('01.06.2016'!#REF!="ПТБ",1,0)</f>
        <v>#REF!</v>
      </c>
      <c r="E668" t="e">
        <f>OR('01.06.2016'!#REF!="ПМСД",'01.06.2016'!#REF!="поліклініка")</f>
        <v>#REF!</v>
      </c>
      <c r="F668" t="e">
        <f>IF('01.06.2016'!#REF!="Психоневрол.",1,0)</f>
        <v>#REF!</v>
      </c>
      <c r="G668" t="e">
        <f>OR('01.06.2016'!#REF!="Інше",'01.06.2016'!#REF!="ЦРЛ",'01.06.2016'!#REF!="МЛ",'01.06.2016'!#REF!="Інфекційна")</f>
        <v>#REF!</v>
      </c>
      <c r="L668" t="e">
        <f t="shared" si="11"/>
        <v>#REF!</v>
      </c>
      <c r="N668" t="e">
        <f t="shared" si="11"/>
        <v>#REF!</v>
      </c>
    </row>
    <row r="669" spans="2:14" x14ac:dyDescent="0.25">
      <c r="B669" t="e">
        <f>IF('01.06.2016'!#REF!="НД",1,0)</f>
        <v>#REF!</v>
      </c>
      <c r="C669" t="e">
        <f>IF('01.06.2016'!#REF!="СНІДцентр",1,0)</f>
        <v>#REF!</v>
      </c>
      <c r="D669" t="e">
        <f>IF('01.06.2016'!#REF!="ПТБ",1,0)</f>
        <v>#REF!</v>
      </c>
      <c r="E669" t="e">
        <f>OR('01.06.2016'!#REF!="ПМСД",'01.06.2016'!#REF!="поліклініка")</f>
        <v>#REF!</v>
      </c>
      <c r="F669" t="e">
        <f>IF('01.06.2016'!#REF!="Психоневрол.",1,0)</f>
        <v>#REF!</v>
      </c>
      <c r="G669" t="e">
        <f>OR('01.06.2016'!#REF!="Інше",'01.06.2016'!#REF!="ЦРЛ",'01.06.2016'!#REF!="МЛ",'01.06.2016'!#REF!="Інфекційна")</f>
        <v>#REF!</v>
      </c>
      <c r="L669" t="e">
        <f t="shared" si="11"/>
        <v>#REF!</v>
      </c>
      <c r="N669" t="e">
        <f t="shared" si="11"/>
        <v>#REF!</v>
      </c>
    </row>
    <row r="670" spans="2:14" x14ac:dyDescent="0.25">
      <c r="B670" t="e">
        <f>IF('01.06.2016'!#REF!="НД",1,0)</f>
        <v>#REF!</v>
      </c>
      <c r="C670" t="e">
        <f>IF('01.06.2016'!#REF!="СНІДцентр",1,0)</f>
        <v>#REF!</v>
      </c>
      <c r="D670" t="e">
        <f>IF('01.06.2016'!#REF!="ПТБ",1,0)</f>
        <v>#REF!</v>
      </c>
      <c r="E670" t="e">
        <f>OR('01.06.2016'!#REF!="ПМСД",'01.06.2016'!#REF!="поліклініка")</f>
        <v>#REF!</v>
      </c>
      <c r="F670" t="e">
        <f>IF('01.06.2016'!#REF!="Психоневрол.",1,0)</f>
        <v>#REF!</v>
      </c>
      <c r="G670" t="e">
        <f>OR('01.06.2016'!#REF!="Інше",'01.06.2016'!#REF!="ЦРЛ",'01.06.2016'!#REF!="МЛ",'01.06.2016'!#REF!="Інфекційна")</f>
        <v>#REF!</v>
      </c>
      <c r="L670" t="e">
        <f t="shared" si="11"/>
        <v>#REF!</v>
      </c>
      <c r="N670" t="e">
        <f t="shared" si="11"/>
        <v>#REF!</v>
      </c>
    </row>
    <row r="671" spans="2:14" x14ac:dyDescent="0.25">
      <c r="B671" t="e">
        <f>IF('01.06.2016'!#REF!="НД",1,0)</f>
        <v>#REF!</v>
      </c>
      <c r="C671" t="e">
        <f>IF('01.06.2016'!#REF!="СНІДцентр",1,0)</f>
        <v>#REF!</v>
      </c>
      <c r="D671" t="e">
        <f>IF('01.06.2016'!#REF!="ПТБ",1,0)</f>
        <v>#REF!</v>
      </c>
      <c r="E671" t="e">
        <f>OR('01.06.2016'!#REF!="ПМСД",'01.06.2016'!#REF!="поліклініка")</f>
        <v>#REF!</v>
      </c>
      <c r="F671" t="e">
        <f>IF('01.06.2016'!#REF!="Психоневрол.",1,0)</f>
        <v>#REF!</v>
      </c>
      <c r="G671" t="e">
        <f>OR('01.06.2016'!#REF!="Інше",'01.06.2016'!#REF!="ЦРЛ",'01.06.2016'!#REF!="МЛ",'01.06.2016'!#REF!="Інфекційна")</f>
        <v>#REF!</v>
      </c>
      <c r="L671" t="e">
        <f t="shared" si="11"/>
        <v>#REF!</v>
      </c>
      <c r="N671" t="e">
        <f t="shared" si="11"/>
        <v>#REF!</v>
      </c>
    </row>
    <row r="672" spans="2:14" x14ac:dyDescent="0.25">
      <c r="B672" t="e">
        <f>IF('01.06.2016'!#REF!="НД",1,0)</f>
        <v>#REF!</v>
      </c>
      <c r="C672" t="e">
        <f>IF('01.06.2016'!#REF!="СНІДцентр",1,0)</f>
        <v>#REF!</v>
      </c>
      <c r="D672" t="e">
        <f>IF('01.06.2016'!#REF!="ПТБ",1,0)</f>
        <v>#REF!</v>
      </c>
      <c r="E672" t="e">
        <f>OR('01.06.2016'!#REF!="ПМСД",'01.06.2016'!#REF!="поліклініка")</f>
        <v>#REF!</v>
      </c>
      <c r="F672" t="e">
        <f>IF('01.06.2016'!#REF!="Психоневрол.",1,0)</f>
        <v>#REF!</v>
      </c>
      <c r="G672" t="e">
        <f>OR('01.06.2016'!#REF!="Інше",'01.06.2016'!#REF!="ЦРЛ",'01.06.2016'!#REF!="МЛ",'01.06.2016'!#REF!="Інфекційна")</f>
        <v>#REF!</v>
      </c>
      <c r="L672" t="e">
        <f t="shared" si="11"/>
        <v>#REF!</v>
      </c>
      <c r="N672" t="e">
        <f t="shared" si="11"/>
        <v>#REF!</v>
      </c>
    </row>
    <row r="673" spans="2:14" x14ac:dyDescent="0.25">
      <c r="B673" t="e">
        <f>IF('01.06.2016'!#REF!="НД",1,0)</f>
        <v>#REF!</v>
      </c>
      <c r="C673" t="e">
        <f>IF('01.06.2016'!#REF!="СНІДцентр",1,0)</f>
        <v>#REF!</v>
      </c>
      <c r="D673" t="e">
        <f>IF('01.06.2016'!#REF!="ПТБ",1,0)</f>
        <v>#REF!</v>
      </c>
      <c r="E673" t="e">
        <f>OR('01.06.2016'!#REF!="ПМСД",'01.06.2016'!#REF!="поліклініка")</f>
        <v>#REF!</v>
      </c>
      <c r="F673" t="e">
        <f>IF('01.06.2016'!#REF!="Психоневрол.",1,0)</f>
        <v>#REF!</v>
      </c>
      <c r="G673" t="e">
        <f>OR('01.06.2016'!#REF!="Інше",'01.06.2016'!#REF!="ЦРЛ",'01.06.2016'!#REF!="МЛ",'01.06.2016'!#REF!="Інфекційна")</f>
        <v>#REF!</v>
      </c>
      <c r="L673" t="e">
        <f t="shared" si="11"/>
        <v>#REF!</v>
      </c>
      <c r="N673" t="e">
        <f t="shared" si="11"/>
        <v>#REF!</v>
      </c>
    </row>
    <row r="674" spans="2:14" x14ac:dyDescent="0.25">
      <c r="B674" t="e">
        <f>IF('01.06.2016'!#REF!="НД",1,0)</f>
        <v>#REF!</v>
      </c>
      <c r="C674" t="e">
        <f>IF('01.06.2016'!#REF!="СНІДцентр",1,0)</f>
        <v>#REF!</v>
      </c>
      <c r="D674" t="e">
        <f>IF('01.06.2016'!#REF!="ПТБ",1,0)</f>
        <v>#REF!</v>
      </c>
      <c r="E674" t="e">
        <f>OR('01.06.2016'!#REF!="ПМСД",'01.06.2016'!#REF!="поліклініка")</f>
        <v>#REF!</v>
      </c>
      <c r="F674" t="e">
        <f>IF('01.06.2016'!#REF!="Психоневрол.",1,0)</f>
        <v>#REF!</v>
      </c>
      <c r="G674" t="e">
        <f>OR('01.06.2016'!#REF!="Інше",'01.06.2016'!#REF!="ЦРЛ",'01.06.2016'!#REF!="МЛ",'01.06.2016'!#REF!="Інфекційна")</f>
        <v>#REF!</v>
      </c>
      <c r="L674" t="e">
        <f t="shared" si="11"/>
        <v>#REF!</v>
      </c>
      <c r="N674" t="e">
        <f t="shared" si="11"/>
        <v>#REF!</v>
      </c>
    </row>
    <row r="675" spans="2:14" x14ac:dyDescent="0.25">
      <c r="B675" t="e">
        <f>IF('01.06.2016'!#REF!="НД",1,0)</f>
        <v>#REF!</v>
      </c>
      <c r="C675" t="e">
        <f>IF('01.06.2016'!#REF!="СНІДцентр",1,0)</f>
        <v>#REF!</v>
      </c>
      <c r="D675" t="e">
        <f>IF('01.06.2016'!#REF!="ПТБ",1,0)</f>
        <v>#REF!</v>
      </c>
      <c r="E675" t="e">
        <f>OR('01.06.2016'!#REF!="ПМСД",'01.06.2016'!#REF!="поліклініка")</f>
        <v>#REF!</v>
      </c>
      <c r="F675" t="e">
        <f>IF('01.06.2016'!#REF!="Психоневрол.",1,0)</f>
        <v>#REF!</v>
      </c>
      <c r="G675" t="e">
        <f>OR('01.06.2016'!#REF!="Інше",'01.06.2016'!#REF!="ЦРЛ",'01.06.2016'!#REF!="МЛ",'01.06.2016'!#REF!="Інфекційна")</f>
        <v>#REF!</v>
      </c>
      <c r="L675" t="e">
        <f t="shared" si="11"/>
        <v>#REF!</v>
      </c>
      <c r="N675" t="e">
        <f t="shared" si="11"/>
        <v>#REF!</v>
      </c>
    </row>
    <row r="676" spans="2:14" x14ac:dyDescent="0.25">
      <c r="B676" t="e">
        <f>IF('01.06.2016'!#REF!="НД",1,0)</f>
        <v>#REF!</v>
      </c>
      <c r="C676" t="e">
        <f>IF('01.06.2016'!#REF!="СНІДцентр",1,0)</f>
        <v>#REF!</v>
      </c>
      <c r="D676" t="e">
        <f>IF('01.06.2016'!#REF!="ПТБ",1,0)</f>
        <v>#REF!</v>
      </c>
      <c r="E676" t="e">
        <f>OR('01.06.2016'!#REF!="ПМСД",'01.06.2016'!#REF!="поліклініка")</f>
        <v>#REF!</v>
      </c>
      <c r="F676" t="e">
        <f>IF('01.06.2016'!#REF!="Психоневрол.",1,0)</f>
        <v>#REF!</v>
      </c>
      <c r="G676" t="e">
        <f>OR('01.06.2016'!#REF!="Інше",'01.06.2016'!#REF!="ЦРЛ",'01.06.2016'!#REF!="МЛ",'01.06.2016'!#REF!="Інфекційна")</f>
        <v>#REF!</v>
      </c>
      <c r="L676" t="e">
        <f t="shared" si="11"/>
        <v>#REF!</v>
      </c>
      <c r="N676" t="e">
        <f t="shared" si="11"/>
        <v>#REF!</v>
      </c>
    </row>
    <row r="677" spans="2:14" x14ac:dyDescent="0.25">
      <c r="B677" t="e">
        <f>IF('01.06.2016'!#REF!="НД",1,0)</f>
        <v>#REF!</v>
      </c>
      <c r="C677" t="e">
        <f>IF('01.06.2016'!#REF!="СНІДцентр",1,0)</f>
        <v>#REF!</v>
      </c>
      <c r="D677" t="e">
        <f>IF('01.06.2016'!#REF!="ПТБ",1,0)</f>
        <v>#REF!</v>
      </c>
      <c r="E677" t="e">
        <f>OR('01.06.2016'!#REF!="ПМСД",'01.06.2016'!#REF!="поліклініка")</f>
        <v>#REF!</v>
      </c>
      <c r="F677" t="e">
        <f>IF('01.06.2016'!#REF!="Психоневрол.",1,0)</f>
        <v>#REF!</v>
      </c>
      <c r="G677" t="e">
        <f>OR('01.06.2016'!#REF!="Інше",'01.06.2016'!#REF!="ЦРЛ",'01.06.2016'!#REF!="МЛ",'01.06.2016'!#REF!="Інфекційна")</f>
        <v>#REF!</v>
      </c>
      <c r="L677" t="e">
        <f t="shared" si="11"/>
        <v>#REF!</v>
      </c>
      <c r="N677" t="e">
        <f t="shared" si="11"/>
        <v>#REF!</v>
      </c>
    </row>
    <row r="678" spans="2:14" x14ac:dyDescent="0.25">
      <c r="B678" t="e">
        <f>IF('01.06.2016'!#REF!="НД",1,0)</f>
        <v>#REF!</v>
      </c>
      <c r="C678" t="e">
        <f>IF('01.06.2016'!#REF!="СНІДцентр",1,0)</f>
        <v>#REF!</v>
      </c>
      <c r="D678" t="e">
        <f>IF('01.06.2016'!#REF!="ПТБ",1,0)</f>
        <v>#REF!</v>
      </c>
      <c r="E678" t="e">
        <f>OR('01.06.2016'!#REF!="ПМСД",'01.06.2016'!#REF!="поліклініка")</f>
        <v>#REF!</v>
      </c>
      <c r="F678" t="e">
        <f>IF('01.06.2016'!#REF!="Психоневрол.",1,0)</f>
        <v>#REF!</v>
      </c>
      <c r="G678" t="e">
        <f>OR('01.06.2016'!#REF!="Інше",'01.06.2016'!#REF!="ЦРЛ",'01.06.2016'!#REF!="МЛ",'01.06.2016'!#REF!="Інфекційна")</f>
        <v>#REF!</v>
      </c>
      <c r="L678" t="e">
        <f t="shared" si="11"/>
        <v>#REF!</v>
      </c>
      <c r="N678" t="e">
        <f t="shared" si="11"/>
        <v>#REF!</v>
      </c>
    </row>
    <row r="679" spans="2:14" x14ac:dyDescent="0.25">
      <c r="B679" t="e">
        <f>IF('01.06.2016'!#REF!="НД",1,0)</f>
        <v>#REF!</v>
      </c>
      <c r="C679" t="e">
        <f>IF('01.06.2016'!#REF!="СНІДцентр",1,0)</f>
        <v>#REF!</v>
      </c>
      <c r="D679" t="e">
        <f>IF('01.06.2016'!#REF!="ПТБ",1,0)</f>
        <v>#REF!</v>
      </c>
      <c r="E679" t="e">
        <f>OR('01.06.2016'!#REF!="ПМСД",'01.06.2016'!#REF!="поліклініка")</f>
        <v>#REF!</v>
      </c>
      <c r="F679" t="e">
        <f>IF('01.06.2016'!#REF!="Психоневрол.",1,0)</f>
        <v>#REF!</v>
      </c>
      <c r="G679" t="e">
        <f>OR('01.06.2016'!#REF!="Інше",'01.06.2016'!#REF!="ЦРЛ",'01.06.2016'!#REF!="МЛ",'01.06.2016'!#REF!="Інфекційна")</f>
        <v>#REF!</v>
      </c>
      <c r="L679" t="e">
        <f t="shared" si="11"/>
        <v>#REF!</v>
      </c>
      <c r="N679" t="e">
        <f t="shared" si="11"/>
        <v>#REF!</v>
      </c>
    </row>
    <row r="680" spans="2:14" x14ac:dyDescent="0.25">
      <c r="B680" t="e">
        <f>IF('01.06.2016'!#REF!="НД",1,0)</f>
        <v>#REF!</v>
      </c>
      <c r="C680" t="e">
        <f>IF('01.06.2016'!#REF!="СНІДцентр",1,0)</f>
        <v>#REF!</v>
      </c>
      <c r="D680" t="e">
        <f>IF('01.06.2016'!#REF!="ПТБ",1,0)</f>
        <v>#REF!</v>
      </c>
      <c r="E680" t="e">
        <f>OR('01.06.2016'!#REF!="ПМСД",'01.06.2016'!#REF!="поліклініка")</f>
        <v>#REF!</v>
      </c>
      <c r="F680" t="e">
        <f>IF('01.06.2016'!#REF!="Психоневрол.",1,0)</f>
        <v>#REF!</v>
      </c>
      <c r="G680" t="e">
        <f>OR('01.06.2016'!#REF!="Інше",'01.06.2016'!#REF!="ЦРЛ",'01.06.2016'!#REF!="МЛ",'01.06.2016'!#REF!="Інфекційна")</f>
        <v>#REF!</v>
      </c>
      <c r="L680" t="e">
        <f t="shared" si="11"/>
        <v>#REF!</v>
      </c>
      <c r="N680" t="e">
        <f t="shared" si="11"/>
        <v>#REF!</v>
      </c>
    </row>
    <row r="681" spans="2:14" x14ac:dyDescent="0.25">
      <c r="B681" t="e">
        <f>IF('01.06.2016'!#REF!="НД",1,0)</f>
        <v>#REF!</v>
      </c>
      <c r="C681" t="e">
        <f>IF('01.06.2016'!#REF!="СНІДцентр",1,0)</f>
        <v>#REF!</v>
      </c>
      <c r="D681" t="e">
        <f>IF('01.06.2016'!#REF!="ПТБ",1,0)</f>
        <v>#REF!</v>
      </c>
      <c r="E681" t="e">
        <f>OR('01.06.2016'!#REF!="ПМСД",'01.06.2016'!#REF!="поліклініка")</f>
        <v>#REF!</v>
      </c>
      <c r="F681" t="e">
        <f>IF('01.06.2016'!#REF!="Психоневрол.",1,0)</f>
        <v>#REF!</v>
      </c>
      <c r="G681" t="e">
        <f>OR('01.06.2016'!#REF!="Інше",'01.06.2016'!#REF!="ЦРЛ",'01.06.2016'!#REF!="МЛ",'01.06.2016'!#REF!="Інфекційна")</f>
        <v>#REF!</v>
      </c>
      <c r="L681" t="e">
        <f t="shared" si="11"/>
        <v>#REF!</v>
      </c>
      <c r="N681" t="e">
        <f t="shared" si="11"/>
        <v>#REF!</v>
      </c>
    </row>
    <row r="682" spans="2:14" x14ac:dyDescent="0.25">
      <c r="B682" t="e">
        <f>IF('01.06.2016'!#REF!="НД",1,0)</f>
        <v>#REF!</v>
      </c>
      <c r="C682" t="e">
        <f>IF('01.06.2016'!#REF!="СНІДцентр",1,0)</f>
        <v>#REF!</v>
      </c>
      <c r="D682" t="e">
        <f>IF('01.06.2016'!#REF!="ПТБ",1,0)</f>
        <v>#REF!</v>
      </c>
      <c r="E682" t="e">
        <f>OR('01.06.2016'!#REF!="ПМСД",'01.06.2016'!#REF!="поліклініка")</f>
        <v>#REF!</v>
      </c>
      <c r="F682" t="e">
        <f>IF('01.06.2016'!#REF!="Психоневрол.",1,0)</f>
        <v>#REF!</v>
      </c>
      <c r="G682" t="e">
        <f>OR('01.06.2016'!#REF!="Інше",'01.06.2016'!#REF!="ЦРЛ",'01.06.2016'!#REF!="МЛ",'01.06.2016'!#REF!="Інфекційна")</f>
        <v>#REF!</v>
      </c>
      <c r="L682" t="e">
        <f t="shared" si="11"/>
        <v>#REF!</v>
      </c>
      <c r="N682" t="e">
        <f t="shared" si="11"/>
        <v>#REF!</v>
      </c>
    </row>
    <row r="683" spans="2:14" x14ac:dyDescent="0.25">
      <c r="B683" t="e">
        <f>IF('01.06.2016'!#REF!="НД",1,0)</f>
        <v>#REF!</v>
      </c>
      <c r="C683" t="e">
        <f>IF('01.06.2016'!#REF!="СНІДцентр",1,0)</f>
        <v>#REF!</v>
      </c>
      <c r="D683" t="e">
        <f>IF('01.06.2016'!#REF!="ПТБ",1,0)</f>
        <v>#REF!</v>
      </c>
      <c r="E683" t="e">
        <f>OR('01.06.2016'!#REF!="ПМСД",'01.06.2016'!#REF!="поліклініка")</f>
        <v>#REF!</v>
      </c>
      <c r="F683" t="e">
        <f>IF('01.06.2016'!#REF!="Психоневрол.",1,0)</f>
        <v>#REF!</v>
      </c>
      <c r="G683" t="e">
        <f>OR('01.06.2016'!#REF!="Інше",'01.06.2016'!#REF!="ЦРЛ",'01.06.2016'!#REF!="МЛ",'01.06.2016'!#REF!="Інфекційна")</f>
        <v>#REF!</v>
      </c>
      <c r="L683" t="e">
        <f t="shared" si="11"/>
        <v>#REF!</v>
      </c>
      <c r="N683" t="e">
        <f t="shared" si="11"/>
        <v>#REF!</v>
      </c>
    </row>
    <row r="684" spans="2:14" x14ac:dyDescent="0.25">
      <c r="B684" t="e">
        <f>IF('01.06.2016'!#REF!="НД",1,0)</f>
        <v>#REF!</v>
      </c>
      <c r="C684" t="e">
        <f>IF('01.06.2016'!#REF!="СНІДцентр",1,0)</f>
        <v>#REF!</v>
      </c>
      <c r="D684" t="e">
        <f>IF('01.06.2016'!#REF!="ПТБ",1,0)</f>
        <v>#REF!</v>
      </c>
      <c r="E684" t="e">
        <f>OR('01.06.2016'!#REF!="ПМСД",'01.06.2016'!#REF!="поліклініка")</f>
        <v>#REF!</v>
      </c>
      <c r="F684" t="e">
        <f>IF('01.06.2016'!#REF!="Психоневрол.",1,0)</f>
        <v>#REF!</v>
      </c>
      <c r="G684" t="e">
        <f>OR('01.06.2016'!#REF!="Інше",'01.06.2016'!#REF!="ЦРЛ",'01.06.2016'!#REF!="МЛ",'01.06.2016'!#REF!="Інфекційна")</f>
        <v>#REF!</v>
      </c>
      <c r="L684" t="e">
        <f t="shared" si="11"/>
        <v>#REF!</v>
      </c>
      <c r="N684" t="e">
        <f t="shared" si="11"/>
        <v>#REF!</v>
      </c>
    </row>
    <row r="685" spans="2:14" x14ac:dyDescent="0.25">
      <c r="B685" t="e">
        <f>IF('01.06.2016'!#REF!="НД",1,0)</f>
        <v>#REF!</v>
      </c>
      <c r="C685" t="e">
        <f>IF('01.06.2016'!#REF!="СНІДцентр",1,0)</f>
        <v>#REF!</v>
      </c>
      <c r="D685" t="e">
        <f>IF('01.06.2016'!#REF!="ПТБ",1,0)</f>
        <v>#REF!</v>
      </c>
      <c r="E685" t="e">
        <f>OR('01.06.2016'!#REF!="ПМСД",'01.06.2016'!#REF!="поліклініка")</f>
        <v>#REF!</v>
      </c>
      <c r="F685" t="e">
        <f>IF('01.06.2016'!#REF!="Психоневрол.",1,0)</f>
        <v>#REF!</v>
      </c>
      <c r="G685" t="e">
        <f>OR('01.06.2016'!#REF!="Інше",'01.06.2016'!#REF!="ЦРЛ",'01.06.2016'!#REF!="МЛ",'01.06.2016'!#REF!="Інфекційна")</f>
        <v>#REF!</v>
      </c>
      <c r="L685" t="e">
        <f t="shared" si="11"/>
        <v>#REF!</v>
      </c>
      <c r="N685" t="e">
        <f t="shared" si="11"/>
        <v>#REF!</v>
      </c>
    </row>
    <row r="686" spans="2:14" x14ac:dyDescent="0.25">
      <c r="B686" t="e">
        <f>IF('01.06.2016'!#REF!="НД",1,0)</f>
        <v>#REF!</v>
      </c>
      <c r="C686" t="e">
        <f>IF('01.06.2016'!#REF!="СНІДцентр",1,0)</f>
        <v>#REF!</v>
      </c>
      <c r="D686" t="e">
        <f>IF('01.06.2016'!#REF!="ПТБ",1,0)</f>
        <v>#REF!</v>
      </c>
      <c r="E686" t="e">
        <f>OR('01.06.2016'!#REF!="ПМСД",'01.06.2016'!#REF!="поліклініка")</f>
        <v>#REF!</v>
      </c>
      <c r="F686" t="e">
        <f>IF('01.06.2016'!#REF!="Психоневрол.",1,0)</f>
        <v>#REF!</v>
      </c>
      <c r="G686" t="e">
        <f>OR('01.06.2016'!#REF!="Інше",'01.06.2016'!#REF!="ЦРЛ",'01.06.2016'!#REF!="МЛ",'01.06.2016'!#REF!="Інфекційна")</f>
        <v>#REF!</v>
      </c>
      <c r="L686" t="e">
        <f t="shared" si="11"/>
        <v>#REF!</v>
      </c>
      <c r="N686" t="e">
        <f t="shared" si="11"/>
        <v>#REF!</v>
      </c>
    </row>
    <row r="687" spans="2:14" x14ac:dyDescent="0.25">
      <c r="B687" t="e">
        <f>IF('01.06.2016'!#REF!="НД",1,0)</f>
        <v>#REF!</v>
      </c>
      <c r="C687" t="e">
        <f>IF('01.06.2016'!#REF!="СНІДцентр",1,0)</f>
        <v>#REF!</v>
      </c>
      <c r="D687" t="e">
        <f>IF('01.06.2016'!#REF!="ПТБ",1,0)</f>
        <v>#REF!</v>
      </c>
      <c r="E687" t="e">
        <f>OR('01.06.2016'!#REF!="ПМСД",'01.06.2016'!#REF!="поліклініка")</f>
        <v>#REF!</v>
      </c>
      <c r="F687" t="e">
        <f>IF('01.06.2016'!#REF!="Психоневрол.",1,0)</f>
        <v>#REF!</v>
      </c>
      <c r="G687" t="e">
        <f>OR('01.06.2016'!#REF!="Інше",'01.06.2016'!#REF!="ЦРЛ",'01.06.2016'!#REF!="МЛ",'01.06.2016'!#REF!="Інфекційна")</f>
        <v>#REF!</v>
      </c>
      <c r="L687" t="e">
        <f t="shared" si="11"/>
        <v>#REF!</v>
      </c>
      <c r="N687" t="e">
        <f t="shared" si="11"/>
        <v>#REF!</v>
      </c>
    </row>
    <row r="688" spans="2:14" x14ac:dyDescent="0.25">
      <c r="B688" t="e">
        <f>IF('01.06.2016'!#REF!="НД",1,0)</f>
        <v>#REF!</v>
      </c>
      <c r="C688" t="e">
        <f>IF('01.06.2016'!#REF!="СНІДцентр",1,0)</f>
        <v>#REF!</v>
      </c>
      <c r="D688" t="e">
        <f>IF('01.06.2016'!#REF!="ПТБ",1,0)</f>
        <v>#REF!</v>
      </c>
      <c r="E688" t="e">
        <f>OR('01.06.2016'!#REF!="ПМСД",'01.06.2016'!#REF!="поліклініка")</f>
        <v>#REF!</v>
      </c>
      <c r="F688" t="e">
        <f>IF('01.06.2016'!#REF!="Психоневрол.",1,0)</f>
        <v>#REF!</v>
      </c>
      <c r="G688" t="e">
        <f>OR('01.06.2016'!#REF!="Інше",'01.06.2016'!#REF!="ЦРЛ",'01.06.2016'!#REF!="МЛ",'01.06.2016'!#REF!="Інфекційна")</f>
        <v>#REF!</v>
      </c>
      <c r="L688" t="e">
        <f t="shared" si="11"/>
        <v>#REF!</v>
      </c>
      <c r="N688" t="e">
        <f t="shared" si="11"/>
        <v>#REF!</v>
      </c>
    </row>
    <row r="689" spans="2:14" x14ac:dyDescent="0.25">
      <c r="B689" t="e">
        <f>IF('01.06.2016'!#REF!="НД",1,0)</f>
        <v>#REF!</v>
      </c>
      <c r="C689" t="e">
        <f>IF('01.06.2016'!#REF!="СНІДцентр",1,0)</f>
        <v>#REF!</v>
      </c>
      <c r="D689" t="e">
        <f>IF('01.06.2016'!#REF!="ПТБ",1,0)</f>
        <v>#REF!</v>
      </c>
      <c r="E689" t="e">
        <f>OR('01.06.2016'!#REF!="ПМСД",'01.06.2016'!#REF!="поліклініка")</f>
        <v>#REF!</v>
      </c>
      <c r="F689" t="e">
        <f>IF('01.06.2016'!#REF!="Психоневрол.",1,0)</f>
        <v>#REF!</v>
      </c>
      <c r="G689" t="e">
        <f>OR('01.06.2016'!#REF!="Інше",'01.06.2016'!#REF!="ЦРЛ",'01.06.2016'!#REF!="МЛ",'01.06.2016'!#REF!="Інфекційна")</f>
        <v>#REF!</v>
      </c>
      <c r="L689" t="e">
        <f t="shared" si="11"/>
        <v>#REF!</v>
      </c>
      <c r="N689" t="e">
        <f t="shared" si="11"/>
        <v>#REF!</v>
      </c>
    </row>
    <row r="690" spans="2:14" x14ac:dyDescent="0.25">
      <c r="B690" t="e">
        <f>IF('01.06.2016'!#REF!="НД",1,0)</f>
        <v>#REF!</v>
      </c>
      <c r="C690" t="e">
        <f>IF('01.06.2016'!#REF!="СНІДцентр",1,0)</f>
        <v>#REF!</v>
      </c>
      <c r="D690" t="e">
        <f>IF('01.06.2016'!#REF!="ПТБ",1,0)</f>
        <v>#REF!</v>
      </c>
      <c r="E690" t="e">
        <f>OR('01.06.2016'!#REF!="ПМСД",'01.06.2016'!#REF!="поліклініка")</f>
        <v>#REF!</v>
      </c>
      <c r="F690" t="e">
        <f>IF('01.06.2016'!#REF!="Психоневрол.",1,0)</f>
        <v>#REF!</v>
      </c>
      <c r="G690" t="e">
        <f>OR('01.06.2016'!#REF!="Інше",'01.06.2016'!#REF!="ЦРЛ",'01.06.2016'!#REF!="МЛ",'01.06.2016'!#REF!="Інфекційна")</f>
        <v>#REF!</v>
      </c>
      <c r="L690" t="e">
        <f t="shared" si="11"/>
        <v>#REF!</v>
      </c>
      <c r="N690" t="e">
        <f t="shared" si="11"/>
        <v>#REF!</v>
      </c>
    </row>
    <row r="691" spans="2:14" x14ac:dyDescent="0.25">
      <c r="B691" t="e">
        <f>IF('01.06.2016'!#REF!="НД",1,0)</f>
        <v>#REF!</v>
      </c>
      <c r="C691" t="e">
        <f>IF('01.06.2016'!#REF!="СНІДцентр",1,0)</f>
        <v>#REF!</v>
      </c>
      <c r="D691" t="e">
        <f>IF('01.06.2016'!#REF!="ПТБ",1,0)</f>
        <v>#REF!</v>
      </c>
      <c r="E691" t="e">
        <f>OR('01.06.2016'!#REF!="ПМСД",'01.06.2016'!#REF!="поліклініка")</f>
        <v>#REF!</v>
      </c>
      <c r="F691" t="e">
        <f>IF('01.06.2016'!#REF!="Психоневрол.",1,0)</f>
        <v>#REF!</v>
      </c>
      <c r="G691" t="e">
        <f>OR('01.06.2016'!#REF!="Інше",'01.06.2016'!#REF!="ЦРЛ",'01.06.2016'!#REF!="МЛ",'01.06.2016'!#REF!="Інфекційна")</f>
        <v>#REF!</v>
      </c>
      <c r="L691" t="e">
        <f t="shared" si="11"/>
        <v>#REF!</v>
      </c>
      <c r="N691" t="e">
        <f t="shared" si="11"/>
        <v>#REF!</v>
      </c>
    </row>
    <row r="692" spans="2:14" x14ac:dyDescent="0.25">
      <c r="B692" t="e">
        <f>IF('01.06.2016'!#REF!="НД",1,0)</f>
        <v>#REF!</v>
      </c>
      <c r="C692" t="e">
        <f>IF('01.06.2016'!#REF!="СНІДцентр",1,0)</f>
        <v>#REF!</v>
      </c>
      <c r="D692" t="e">
        <f>IF('01.06.2016'!#REF!="ПТБ",1,0)</f>
        <v>#REF!</v>
      </c>
      <c r="E692" t="e">
        <f>OR('01.06.2016'!#REF!="ПМСД",'01.06.2016'!#REF!="поліклініка")</f>
        <v>#REF!</v>
      </c>
      <c r="F692" t="e">
        <f>IF('01.06.2016'!#REF!="Психоневрол.",1,0)</f>
        <v>#REF!</v>
      </c>
      <c r="G692" t="e">
        <f>OR('01.06.2016'!#REF!="Інше",'01.06.2016'!#REF!="ЦРЛ",'01.06.2016'!#REF!="МЛ",'01.06.2016'!#REF!="Інфекційна")</f>
        <v>#REF!</v>
      </c>
      <c r="L692" t="e">
        <f t="shared" si="11"/>
        <v>#REF!</v>
      </c>
      <c r="N692" t="e">
        <f t="shared" si="11"/>
        <v>#REF!</v>
      </c>
    </row>
    <row r="693" spans="2:14" x14ac:dyDescent="0.25">
      <c r="B693" t="e">
        <f>IF('01.06.2016'!#REF!="НД",1,0)</f>
        <v>#REF!</v>
      </c>
      <c r="C693" t="e">
        <f>IF('01.06.2016'!#REF!="СНІДцентр",1,0)</f>
        <v>#REF!</v>
      </c>
      <c r="D693" t="e">
        <f>IF('01.06.2016'!#REF!="ПТБ",1,0)</f>
        <v>#REF!</v>
      </c>
      <c r="E693" t="e">
        <f>OR('01.06.2016'!#REF!="ПМСД",'01.06.2016'!#REF!="поліклініка")</f>
        <v>#REF!</v>
      </c>
      <c r="F693" t="e">
        <f>IF('01.06.2016'!#REF!="Психоневрол.",1,0)</f>
        <v>#REF!</v>
      </c>
      <c r="G693" t="e">
        <f>OR('01.06.2016'!#REF!="Інше",'01.06.2016'!#REF!="ЦРЛ",'01.06.2016'!#REF!="МЛ",'01.06.2016'!#REF!="Інфекційна")</f>
        <v>#REF!</v>
      </c>
      <c r="L693" t="e">
        <f t="shared" si="11"/>
        <v>#REF!</v>
      </c>
      <c r="N693" t="e">
        <f t="shared" si="11"/>
        <v>#REF!</v>
      </c>
    </row>
    <row r="694" spans="2:14" x14ac:dyDescent="0.25">
      <c r="B694" t="e">
        <f>IF('01.06.2016'!#REF!="НД",1,0)</f>
        <v>#REF!</v>
      </c>
      <c r="C694" t="e">
        <f>IF('01.06.2016'!#REF!="СНІДцентр",1,0)</f>
        <v>#REF!</v>
      </c>
      <c r="D694" t="e">
        <f>IF('01.06.2016'!#REF!="ПТБ",1,0)</f>
        <v>#REF!</v>
      </c>
      <c r="E694" t="e">
        <f>OR('01.06.2016'!#REF!="ПМСД",'01.06.2016'!#REF!="поліклініка")</f>
        <v>#REF!</v>
      </c>
      <c r="F694" t="e">
        <f>IF('01.06.2016'!#REF!="Психоневрол.",1,0)</f>
        <v>#REF!</v>
      </c>
      <c r="G694" t="e">
        <f>OR('01.06.2016'!#REF!="Інше",'01.06.2016'!#REF!="ЦРЛ",'01.06.2016'!#REF!="МЛ",'01.06.2016'!#REF!="Інфекційна")</f>
        <v>#REF!</v>
      </c>
      <c r="L694" t="e">
        <f t="shared" si="11"/>
        <v>#REF!</v>
      </c>
      <c r="N694" t="e">
        <f t="shared" si="11"/>
        <v>#REF!</v>
      </c>
    </row>
    <row r="695" spans="2:14" x14ac:dyDescent="0.25">
      <c r="B695" t="e">
        <f>IF('01.06.2016'!#REF!="НД",1,0)</f>
        <v>#REF!</v>
      </c>
      <c r="C695" t="e">
        <f>IF('01.06.2016'!#REF!="СНІДцентр",1,0)</f>
        <v>#REF!</v>
      </c>
      <c r="D695" t="e">
        <f>IF('01.06.2016'!#REF!="ПТБ",1,0)</f>
        <v>#REF!</v>
      </c>
      <c r="E695" t="e">
        <f>OR('01.06.2016'!#REF!="ПМСД",'01.06.2016'!#REF!="поліклініка")</f>
        <v>#REF!</v>
      </c>
      <c r="F695" t="e">
        <f>IF('01.06.2016'!#REF!="Психоневрол.",1,0)</f>
        <v>#REF!</v>
      </c>
      <c r="G695" t="e">
        <f>OR('01.06.2016'!#REF!="Інше",'01.06.2016'!#REF!="ЦРЛ",'01.06.2016'!#REF!="МЛ",'01.06.2016'!#REF!="Інфекційна")</f>
        <v>#REF!</v>
      </c>
      <c r="L695" t="e">
        <f t="shared" si="11"/>
        <v>#REF!</v>
      </c>
      <c r="N695" t="e">
        <f t="shared" si="11"/>
        <v>#REF!</v>
      </c>
    </row>
    <row r="696" spans="2:14" x14ac:dyDescent="0.25">
      <c r="B696" t="e">
        <f>IF('01.06.2016'!#REF!="НД",1,0)</f>
        <v>#REF!</v>
      </c>
      <c r="C696" t="e">
        <f>IF('01.06.2016'!#REF!="СНІДцентр",1,0)</f>
        <v>#REF!</v>
      </c>
      <c r="D696" t="e">
        <f>IF('01.06.2016'!#REF!="ПТБ",1,0)</f>
        <v>#REF!</v>
      </c>
      <c r="E696" t="e">
        <f>OR('01.06.2016'!#REF!="ПМСД",'01.06.2016'!#REF!="поліклініка")</f>
        <v>#REF!</v>
      </c>
      <c r="F696" t="e">
        <f>IF('01.06.2016'!#REF!="Психоневрол.",1,0)</f>
        <v>#REF!</v>
      </c>
      <c r="G696" t="e">
        <f>OR('01.06.2016'!#REF!="Інше",'01.06.2016'!#REF!="ЦРЛ",'01.06.2016'!#REF!="МЛ",'01.06.2016'!#REF!="Інфекційна")</f>
        <v>#REF!</v>
      </c>
      <c r="L696" t="e">
        <f t="shared" si="11"/>
        <v>#REF!</v>
      </c>
      <c r="N696" t="e">
        <f t="shared" si="11"/>
        <v>#REF!</v>
      </c>
    </row>
    <row r="697" spans="2:14" x14ac:dyDescent="0.25">
      <c r="B697" t="e">
        <f>IF('01.06.2016'!#REF!="НД",1,0)</f>
        <v>#REF!</v>
      </c>
      <c r="C697" t="e">
        <f>IF('01.06.2016'!#REF!="СНІДцентр",1,0)</f>
        <v>#REF!</v>
      </c>
      <c r="D697" t="e">
        <f>IF('01.06.2016'!#REF!="ПТБ",1,0)</f>
        <v>#REF!</v>
      </c>
      <c r="E697" t="e">
        <f>OR('01.06.2016'!#REF!="ПМСД",'01.06.2016'!#REF!="поліклініка")</f>
        <v>#REF!</v>
      </c>
      <c r="F697" t="e">
        <f>IF('01.06.2016'!#REF!="Психоневрол.",1,0)</f>
        <v>#REF!</v>
      </c>
      <c r="G697" t="e">
        <f>OR('01.06.2016'!#REF!="Інше",'01.06.2016'!#REF!="ЦРЛ",'01.06.2016'!#REF!="МЛ",'01.06.2016'!#REF!="Інфекційна")</f>
        <v>#REF!</v>
      </c>
      <c r="L697" t="e">
        <f t="shared" si="11"/>
        <v>#REF!</v>
      </c>
      <c r="N697" t="e">
        <f t="shared" si="11"/>
        <v>#REF!</v>
      </c>
    </row>
    <row r="698" spans="2:14" x14ac:dyDescent="0.25">
      <c r="B698" t="e">
        <f>IF('01.06.2016'!#REF!="НД",1,0)</f>
        <v>#REF!</v>
      </c>
      <c r="C698" t="e">
        <f>IF('01.06.2016'!#REF!="СНІДцентр",1,0)</f>
        <v>#REF!</v>
      </c>
      <c r="D698" t="e">
        <f>IF('01.06.2016'!#REF!="ПТБ",1,0)</f>
        <v>#REF!</v>
      </c>
      <c r="E698" t="e">
        <f>OR('01.06.2016'!#REF!="ПМСД",'01.06.2016'!#REF!="поліклініка")</f>
        <v>#REF!</v>
      </c>
      <c r="F698" t="e">
        <f>IF('01.06.2016'!#REF!="Психоневрол.",1,0)</f>
        <v>#REF!</v>
      </c>
      <c r="G698" t="e">
        <f>OR('01.06.2016'!#REF!="Інше",'01.06.2016'!#REF!="ЦРЛ",'01.06.2016'!#REF!="МЛ",'01.06.2016'!#REF!="Інфекційна")</f>
        <v>#REF!</v>
      </c>
      <c r="L698" t="e">
        <f t="shared" si="11"/>
        <v>#REF!</v>
      </c>
      <c r="N698" t="e">
        <f t="shared" si="11"/>
        <v>#REF!</v>
      </c>
    </row>
    <row r="699" spans="2:14" x14ac:dyDescent="0.25">
      <c r="B699" t="e">
        <f>IF('01.06.2016'!#REF!="НД",1,0)</f>
        <v>#REF!</v>
      </c>
      <c r="C699" t="e">
        <f>IF('01.06.2016'!#REF!="СНІДцентр",1,0)</f>
        <v>#REF!</v>
      </c>
      <c r="D699" t="e">
        <f>IF('01.06.2016'!#REF!="ПТБ",1,0)</f>
        <v>#REF!</v>
      </c>
      <c r="E699" t="e">
        <f>OR('01.06.2016'!#REF!="ПМСД",'01.06.2016'!#REF!="поліклініка")</f>
        <v>#REF!</v>
      </c>
      <c r="F699" t="e">
        <f>IF('01.06.2016'!#REF!="Психоневрол.",1,0)</f>
        <v>#REF!</v>
      </c>
      <c r="G699" t="e">
        <f>OR('01.06.2016'!#REF!="Інше",'01.06.2016'!#REF!="ЦРЛ",'01.06.2016'!#REF!="МЛ",'01.06.2016'!#REF!="Інфекційна")</f>
        <v>#REF!</v>
      </c>
      <c r="L699" t="e">
        <f t="shared" si="11"/>
        <v>#REF!</v>
      </c>
      <c r="N699" t="e">
        <f t="shared" si="11"/>
        <v>#REF!</v>
      </c>
    </row>
    <row r="700" spans="2:14" x14ac:dyDescent="0.25">
      <c r="B700" t="e">
        <f>IF('01.06.2016'!#REF!="НД",1,0)</f>
        <v>#REF!</v>
      </c>
      <c r="C700" t="e">
        <f>IF('01.06.2016'!#REF!="СНІДцентр",1,0)</f>
        <v>#REF!</v>
      </c>
      <c r="D700" t="e">
        <f>IF('01.06.2016'!#REF!="ПТБ",1,0)</f>
        <v>#REF!</v>
      </c>
      <c r="E700" t="e">
        <f>OR('01.06.2016'!#REF!="ПМСД",'01.06.2016'!#REF!="поліклініка")</f>
        <v>#REF!</v>
      </c>
      <c r="F700" t="e">
        <f>IF('01.06.2016'!#REF!="Психоневрол.",1,0)</f>
        <v>#REF!</v>
      </c>
      <c r="G700" t="e">
        <f>OR('01.06.2016'!#REF!="Інше",'01.06.2016'!#REF!="ЦРЛ",'01.06.2016'!#REF!="МЛ",'01.06.2016'!#REF!="Інфекційна")</f>
        <v>#REF!</v>
      </c>
      <c r="L700" t="e">
        <f t="shared" si="11"/>
        <v>#REF!</v>
      </c>
      <c r="N700" t="e">
        <f t="shared" si="11"/>
        <v>#REF!</v>
      </c>
    </row>
    <row r="701" spans="2:14" x14ac:dyDescent="0.25">
      <c r="B701" t="e">
        <f>IF('01.06.2016'!#REF!="НД",1,0)</f>
        <v>#REF!</v>
      </c>
      <c r="C701" t="e">
        <f>IF('01.06.2016'!#REF!="СНІДцентр",1,0)</f>
        <v>#REF!</v>
      </c>
      <c r="D701" t="e">
        <f>IF('01.06.2016'!#REF!="ПТБ",1,0)</f>
        <v>#REF!</v>
      </c>
      <c r="E701" t="e">
        <f>OR('01.06.2016'!#REF!="ПМСД",'01.06.2016'!#REF!="поліклініка")</f>
        <v>#REF!</v>
      </c>
      <c r="F701" t="e">
        <f>IF('01.06.2016'!#REF!="Психоневрол.",1,0)</f>
        <v>#REF!</v>
      </c>
      <c r="G701" t="e">
        <f>OR('01.06.2016'!#REF!="Інше",'01.06.2016'!#REF!="ЦРЛ",'01.06.2016'!#REF!="МЛ",'01.06.2016'!#REF!="Інфекційна")</f>
        <v>#REF!</v>
      </c>
      <c r="L701" t="e">
        <f t="shared" si="11"/>
        <v>#REF!</v>
      </c>
      <c r="N701" t="e">
        <f t="shared" si="11"/>
        <v>#REF!</v>
      </c>
    </row>
    <row r="702" spans="2:14" x14ac:dyDescent="0.25">
      <c r="B702" t="e">
        <f>IF('01.06.2016'!#REF!="НД",1,0)</f>
        <v>#REF!</v>
      </c>
      <c r="C702" t="e">
        <f>IF('01.06.2016'!#REF!="СНІДцентр",1,0)</f>
        <v>#REF!</v>
      </c>
      <c r="D702" t="e">
        <f>IF('01.06.2016'!#REF!="ПТБ",1,0)</f>
        <v>#REF!</v>
      </c>
      <c r="E702" t="e">
        <f>OR('01.06.2016'!#REF!="ПМСД",'01.06.2016'!#REF!="поліклініка")</f>
        <v>#REF!</v>
      </c>
      <c r="F702" t="e">
        <f>IF('01.06.2016'!#REF!="Психоневрол.",1,0)</f>
        <v>#REF!</v>
      </c>
      <c r="G702" t="e">
        <f>OR('01.06.2016'!#REF!="Інше",'01.06.2016'!#REF!="ЦРЛ",'01.06.2016'!#REF!="МЛ",'01.06.2016'!#REF!="Інфекційна")</f>
        <v>#REF!</v>
      </c>
      <c r="L702" t="e">
        <f t="shared" si="11"/>
        <v>#REF!</v>
      </c>
      <c r="N702" t="e">
        <f t="shared" si="11"/>
        <v>#REF!</v>
      </c>
    </row>
    <row r="703" spans="2:14" x14ac:dyDescent="0.25">
      <c r="B703" t="e">
        <f>IF('01.06.2016'!#REF!="НД",1,0)</f>
        <v>#REF!</v>
      </c>
      <c r="C703" t="e">
        <f>IF('01.06.2016'!#REF!="СНІДцентр",1,0)</f>
        <v>#REF!</v>
      </c>
      <c r="D703" t="e">
        <f>IF('01.06.2016'!#REF!="ПТБ",1,0)</f>
        <v>#REF!</v>
      </c>
      <c r="E703" t="e">
        <f>OR('01.06.2016'!#REF!="ПМСД",'01.06.2016'!#REF!="поліклініка")</f>
        <v>#REF!</v>
      </c>
      <c r="F703" t="e">
        <f>IF('01.06.2016'!#REF!="Психоневрол.",1,0)</f>
        <v>#REF!</v>
      </c>
      <c r="G703" t="e">
        <f>OR('01.06.2016'!#REF!="Інше",'01.06.2016'!#REF!="ЦРЛ",'01.06.2016'!#REF!="МЛ",'01.06.2016'!#REF!="Інфекційна")</f>
        <v>#REF!</v>
      </c>
      <c r="L703" t="e">
        <f t="shared" si="11"/>
        <v>#REF!</v>
      </c>
      <c r="N703" t="e">
        <f t="shared" si="11"/>
        <v>#REF!</v>
      </c>
    </row>
    <row r="704" spans="2:14" x14ac:dyDescent="0.25">
      <c r="B704" t="e">
        <f>IF('01.06.2016'!#REF!="НД",1,0)</f>
        <v>#REF!</v>
      </c>
      <c r="C704" t="e">
        <f>IF('01.06.2016'!#REF!="СНІДцентр",1,0)</f>
        <v>#REF!</v>
      </c>
      <c r="D704" t="e">
        <f>IF('01.06.2016'!#REF!="ПТБ",1,0)</f>
        <v>#REF!</v>
      </c>
      <c r="E704" t="e">
        <f>OR('01.06.2016'!#REF!="ПМСД",'01.06.2016'!#REF!="поліклініка")</f>
        <v>#REF!</v>
      </c>
      <c r="F704" t="e">
        <f>IF('01.06.2016'!#REF!="Психоневрол.",1,0)</f>
        <v>#REF!</v>
      </c>
      <c r="G704" t="e">
        <f>OR('01.06.2016'!#REF!="Інше",'01.06.2016'!#REF!="ЦРЛ",'01.06.2016'!#REF!="МЛ",'01.06.2016'!#REF!="Інфекційна")</f>
        <v>#REF!</v>
      </c>
      <c r="L704" t="e">
        <f t="shared" si="11"/>
        <v>#REF!</v>
      </c>
      <c r="N704" t="e">
        <f t="shared" si="11"/>
        <v>#REF!</v>
      </c>
    </row>
    <row r="705" spans="2:14" x14ac:dyDescent="0.25">
      <c r="B705" t="e">
        <f>IF('01.06.2016'!#REF!="НД",1,0)</f>
        <v>#REF!</v>
      </c>
      <c r="C705" t="e">
        <f>IF('01.06.2016'!#REF!="СНІДцентр",1,0)</f>
        <v>#REF!</v>
      </c>
      <c r="D705" t="e">
        <f>IF('01.06.2016'!#REF!="ПТБ",1,0)</f>
        <v>#REF!</v>
      </c>
      <c r="E705" t="e">
        <f>OR('01.06.2016'!#REF!="ПМСД",'01.06.2016'!#REF!="поліклініка")</f>
        <v>#REF!</v>
      </c>
      <c r="F705" t="e">
        <f>IF('01.06.2016'!#REF!="Психоневрол.",1,0)</f>
        <v>#REF!</v>
      </c>
      <c r="G705" t="e">
        <f>OR('01.06.2016'!#REF!="Інше",'01.06.2016'!#REF!="ЦРЛ",'01.06.2016'!#REF!="МЛ",'01.06.2016'!#REF!="Інфекційна")</f>
        <v>#REF!</v>
      </c>
      <c r="L705" t="e">
        <f t="shared" si="11"/>
        <v>#REF!</v>
      </c>
      <c r="N705" t="e">
        <f t="shared" si="11"/>
        <v>#REF!</v>
      </c>
    </row>
    <row r="706" spans="2:14" x14ac:dyDescent="0.25">
      <c r="B706" t="e">
        <f>IF('01.06.2016'!#REF!="НД",1,0)</f>
        <v>#REF!</v>
      </c>
      <c r="C706" t="e">
        <f>IF('01.06.2016'!#REF!="СНІДцентр",1,0)</f>
        <v>#REF!</v>
      </c>
      <c r="D706" t="e">
        <f>IF('01.06.2016'!#REF!="ПТБ",1,0)</f>
        <v>#REF!</v>
      </c>
      <c r="E706" t="e">
        <f>OR('01.06.2016'!#REF!="ПМСД",'01.06.2016'!#REF!="поліклініка")</f>
        <v>#REF!</v>
      </c>
      <c r="F706" t="e">
        <f>IF('01.06.2016'!#REF!="Психоневрол.",1,0)</f>
        <v>#REF!</v>
      </c>
      <c r="G706" t="e">
        <f>OR('01.06.2016'!#REF!="Інше",'01.06.2016'!#REF!="ЦРЛ",'01.06.2016'!#REF!="МЛ",'01.06.2016'!#REF!="Інфекційна")</f>
        <v>#REF!</v>
      </c>
      <c r="L706" t="e">
        <f t="shared" si="11"/>
        <v>#REF!</v>
      </c>
      <c r="N706" t="e">
        <f t="shared" si="11"/>
        <v>#REF!</v>
      </c>
    </row>
    <row r="707" spans="2:14" x14ac:dyDescent="0.25">
      <c r="B707" t="e">
        <f>IF('01.06.2016'!#REF!="НД",1,0)</f>
        <v>#REF!</v>
      </c>
      <c r="C707" t="e">
        <f>IF('01.06.2016'!#REF!="СНІДцентр",1,0)</f>
        <v>#REF!</v>
      </c>
      <c r="D707" t="e">
        <f>IF('01.06.2016'!#REF!="ПТБ",1,0)</f>
        <v>#REF!</v>
      </c>
      <c r="E707" t="e">
        <f>OR('01.06.2016'!#REF!="ПМСД",'01.06.2016'!#REF!="поліклініка")</f>
        <v>#REF!</v>
      </c>
      <c r="F707" t="e">
        <f>IF('01.06.2016'!#REF!="Психоневрол.",1,0)</f>
        <v>#REF!</v>
      </c>
      <c r="G707" t="e">
        <f>OR('01.06.2016'!#REF!="Інше",'01.06.2016'!#REF!="ЦРЛ",'01.06.2016'!#REF!="МЛ",'01.06.2016'!#REF!="Інфекційна")</f>
        <v>#REF!</v>
      </c>
      <c r="L707" t="e">
        <f t="shared" si="11"/>
        <v>#REF!</v>
      </c>
      <c r="N707" t="e">
        <f t="shared" si="11"/>
        <v>#REF!</v>
      </c>
    </row>
    <row r="708" spans="2:14" x14ac:dyDescent="0.25">
      <c r="B708" t="e">
        <f>IF('01.06.2016'!#REF!="НД",1,0)</f>
        <v>#REF!</v>
      </c>
      <c r="C708" t="e">
        <f>IF('01.06.2016'!#REF!="СНІДцентр",1,0)</f>
        <v>#REF!</v>
      </c>
      <c r="D708" t="e">
        <f>IF('01.06.2016'!#REF!="ПТБ",1,0)</f>
        <v>#REF!</v>
      </c>
      <c r="E708" t="e">
        <f>OR('01.06.2016'!#REF!="ПМСД",'01.06.2016'!#REF!="поліклініка")</f>
        <v>#REF!</v>
      </c>
      <c r="F708" t="e">
        <f>IF('01.06.2016'!#REF!="Психоневрол.",1,0)</f>
        <v>#REF!</v>
      </c>
      <c r="G708" t="e">
        <f>OR('01.06.2016'!#REF!="Інше",'01.06.2016'!#REF!="ЦРЛ",'01.06.2016'!#REF!="МЛ",'01.06.2016'!#REF!="Інфекційна")</f>
        <v>#REF!</v>
      </c>
      <c r="L708" t="e">
        <f t="shared" si="11"/>
        <v>#REF!</v>
      </c>
      <c r="N708" t="e">
        <f t="shared" si="11"/>
        <v>#REF!</v>
      </c>
    </row>
    <row r="709" spans="2:14" x14ac:dyDescent="0.25">
      <c r="B709" t="e">
        <f>IF('01.06.2016'!#REF!="НД",1,0)</f>
        <v>#REF!</v>
      </c>
      <c r="C709" t="e">
        <f>IF('01.06.2016'!#REF!="СНІДцентр",1,0)</f>
        <v>#REF!</v>
      </c>
      <c r="D709" t="e">
        <f>IF('01.06.2016'!#REF!="ПТБ",1,0)</f>
        <v>#REF!</v>
      </c>
      <c r="E709" t="e">
        <f>OR('01.06.2016'!#REF!="ПМСД",'01.06.2016'!#REF!="поліклініка")</f>
        <v>#REF!</v>
      </c>
      <c r="F709" t="e">
        <f>IF('01.06.2016'!#REF!="Психоневрол.",1,0)</f>
        <v>#REF!</v>
      </c>
      <c r="G709" t="e">
        <f>OR('01.06.2016'!#REF!="Інше",'01.06.2016'!#REF!="ЦРЛ",'01.06.2016'!#REF!="МЛ",'01.06.2016'!#REF!="Інфекційна")</f>
        <v>#REF!</v>
      </c>
      <c r="L709" t="e">
        <f t="shared" si="11"/>
        <v>#REF!</v>
      </c>
      <c r="N709" t="e">
        <f t="shared" si="11"/>
        <v>#REF!</v>
      </c>
    </row>
    <row r="710" spans="2:14" x14ac:dyDescent="0.25">
      <c r="B710" t="e">
        <f>IF('01.06.2016'!#REF!="НД",1,0)</f>
        <v>#REF!</v>
      </c>
      <c r="C710" t="e">
        <f>IF('01.06.2016'!#REF!="СНІДцентр",1,0)</f>
        <v>#REF!</v>
      </c>
      <c r="D710" t="e">
        <f>IF('01.06.2016'!#REF!="ПТБ",1,0)</f>
        <v>#REF!</v>
      </c>
      <c r="E710" t="e">
        <f>OR('01.06.2016'!#REF!="ПМСД",'01.06.2016'!#REF!="поліклініка")</f>
        <v>#REF!</v>
      </c>
      <c r="F710" t="e">
        <f>IF('01.06.2016'!#REF!="Психоневрол.",1,0)</f>
        <v>#REF!</v>
      </c>
      <c r="G710" t="e">
        <f>OR('01.06.2016'!#REF!="Інше",'01.06.2016'!#REF!="ЦРЛ",'01.06.2016'!#REF!="МЛ",'01.06.2016'!#REF!="Інфекційна")</f>
        <v>#REF!</v>
      </c>
      <c r="L710" t="e">
        <f t="shared" si="11"/>
        <v>#REF!</v>
      </c>
      <c r="N710" t="e">
        <f t="shared" si="11"/>
        <v>#REF!</v>
      </c>
    </row>
    <row r="711" spans="2:14" x14ac:dyDescent="0.25">
      <c r="B711" t="e">
        <f>IF('01.06.2016'!#REF!="НД",1,0)</f>
        <v>#REF!</v>
      </c>
      <c r="C711" t="e">
        <f>IF('01.06.2016'!#REF!="СНІДцентр",1,0)</f>
        <v>#REF!</v>
      </c>
      <c r="D711" t="e">
        <f>IF('01.06.2016'!#REF!="ПТБ",1,0)</f>
        <v>#REF!</v>
      </c>
      <c r="E711" t="e">
        <f>OR('01.06.2016'!#REF!="ПМСД",'01.06.2016'!#REF!="поліклініка")</f>
        <v>#REF!</v>
      </c>
      <c r="F711" t="e">
        <f>IF('01.06.2016'!#REF!="Психоневрол.",1,0)</f>
        <v>#REF!</v>
      </c>
      <c r="G711" t="e">
        <f>OR('01.06.2016'!#REF!="Інше",'01.06.2016'!#REF!="ЦРЛ",'01.06.2016'!#REF!="МЛ",'01.06.2016'!#REF!="Інфекційна")</f>
        <v>#REF!</v>
      </c>
      <c r="L711" t="e">
        <f t="shared" ref="L711:N774" si="12">N(E711)</f>
        <v>#REF!</v>
      </c>
      <c r="N711" t="e">
        <f t="shared" si="12"/>
        <v>#REF!</v>
      </c>
    </row>
    <row r="712" spans="2:14" x14ac:dyDescent="0.25">
      <c r="B712" t="e">
        <f>IF('01.06.2016'!#REF!="НД",1,0)</f>
        <v>#REF!</v>
      </c>
      <c r="C712" t="e">
        <f>IF('01.06.2016'!#REF!="СНІДцентр",1,0)</f>
        <v>#REF!</v>
      </c>
      <c r="D712" t="e">
        <f>IF('01.06.2016'!#REF!="ПТБ",1,0)</f>
        <v>#REF!</v>
      </c>
      <c r="E712" t="e">
        <f>OR('01.06.2016'!#REF!="ПМСД",'01.06.2016'!#REF!="поліклініка")</f>
        <v>#REF!</v>
      </c>
      <c r="F712" t="e">
        <f>IF('01.06.2016'!#REF!="Психоневрол.",1,0)</f>
        <v>#REF!</v>
      </c>
      <c r="G712" t="e">
        <f>OR('01.06.2016'!#REF!="Інше",'01.06.2016'!#REF!="ЦРЛ",'01.06.2016'!#REF!="МЛ",'01.06.2016'!#REF!="Інфекційна")</f>
        <v>#REF!</v>
      </c>
      <c r="L712" t="e">
        <f t="shared" si="12"/>
        <v>#REF!</v>
      </c>
      <c r="N712" t="e">
        <f t="shared" si="12"/>
        <v>#REF!</v>
      </c>
    </row>
    <row r="713" spans="2:14" x14ac:dyDescent="0.25">
      <c r="B713" t="e">
        <f>IF('01.06.2016'!#REF!="НД",1,0)</f>
        <v>#REF!</v>
      </c>
      <c r="C713" t="e">
        <f>IF('01.06.2016'!#REF!="СНІДцентр",1,0)</f>
        <v>#REF!</v>
      </c>
      <c r="D713" t="e">
        <f>IF('01.06.2016'!#REF!="ПТБ",1,0)</f>
        <v>#REF!</v>
      </c>
      <c r="E713" t="e">
        <f>OR('01.06.2016'!#REF!="ПМСД",'01.06.2016'!#REF!="поліклініка")</f>
        <v>#REF!</v>
      </c>
      <c r="F713" t="e">
        <f>IF('01.06.2016'!#REF!="Психоневрол.",1,0)</f>
        <v>#REF!</v>
      </c>
      <c r="G713" t="e">
        <f>OR('01.06.2016'!#REF!="Інше",'01.06.2016'!#REF!="ЦРЛ",'01.06.2016'!#REF!="МЛ",'01.06.2016'!#REF!="Інфекційна")</f>
        <v>#REF!</v>
      </c>
      <c r="L713" t="e">
        <f t="shared" si="12"/>
        <v>#REF!</v>
      </c>
      <c r="N713" t="e">
        <f t="shared" si="12"/>
        <v>#REF!</v>
      </c>
    </row>
    <row r="714" spans="2:14" x14ac:dyDescent="0.25">
      <c r="B714" t="e">
        <f>IF('01.06.2016'!#REF!="НД",1,0)</f>
        <v>#REF!</v>
      </c>
      <c r="C714" t="e">
        <f>IF('01.06.2016'!#REF!="СНІДцентр",1,0)</f>
        <v>#REF!</v>
      </c>
      <c r="D714" t="e">
        <f>IF('01.06.2016'!#REF!="ПТБ",1,0)</f>
        <v>#REF!</v>
      </c>
      <c r="E714" t="e">
        <f>OR('01.06.2016'!#REF!="ПМСД",'01.06.2016'!#REF!="поліклініка")</f>
        <v>#REF!</v>
      </c>
      <c r="F714" t="e">
        <f>IF('01.06.2016'!#REF!="Психоневрол.",1,0)</f>
        <v>#REF!</v>
      </c>
      <c r="G714" t="e">
        <f>OR('01.06.2016'!#REF!="Інше",'01.06.2016'!#REF!="ЦРЛ",'01.06.2016'!#REF!="МЛ",'01.06.2016'!#REF!="Інфекційна")</f>
        <v>#REF!</v>
      </c>
      <c r="L714" t="e">
        <f t="shared" si="12"/>
        <v>#REF!</v>
      </c>
      <c r="N714" t="e">
        <f t="shared" si="12"/>
        <v>#REF!</v>
      </c>
    </row>
    <row r="715" spans="2:14" x14ac:dyDescent="0.25">
      <c r="B715" t="e">
        <f>IF('01.06.2016'!#REF!="НД",1,0)</f>
        <v>#REF!</v>
      </c>
      <c r="C715" t="e">
        <f>IF('01.06.2016'!#REF!="СНІДцентр",1,0)</f>
        <v>#REF!</v>
      </c>
      <c r="D715" t="e">
        <f>IF('01.06.2016'!#REF!="ПТБ",1,0)</f>
        <v>#REF!</v>
      </c>
      <c r="E715" t="e">
        <f>OR('01.06.2016'!#REF!="ПМСД",'01.06.2016'!#REF!="поліклініка")</f>
        <v>#REF!</v>
      </c>
      <c r="F715" t="e">
        <f>IF('01.06.2016'!#REF!="Психоневрол.",1,0)</f>
        <v>#REF!</v>
      </c>
      <c r="G715" t="e">
        <f>OR('01.06.2016'!#REF!="Інше",'01.06.2016'!#REF!="ЦРЛ",'01.06.2016'!#REF!="МЛ",'01.06.2016'!#REF!="Інфекційна")</f>
        <v>#REF!</v>
      </c>
      <c r="L715" t="e">
        <f t="shared" si="12"/>
        <v>#REF!</v>
      </c>
      <c r="N715" t="e">
        <f t="shared" si="12"/>
        <v>#REF!</v>
      </c>
    </row>
    <row r="716" spans="2:14" x14ac:dyDescent="0.25">
      <c r="B716" t="e">
        <f>IF('01.06.2016'!#REF!="НД",1,0)</f>
        <v>#REF!</v>
      </c>
      <c r="C716" t="e">
        <f>IF('01.06.2016'!#REF!="СНІДцентр",1,0)</f>
        <v>#REF!</v>
      </c>
      <c r="D716" t="e">
        <f>IF('01.06.2016'!#REF!="ПТБ",1,0)</f>
        <v>#REF!</v>
      </c>
      <c r="E716" t="e">
        <f>OR('01.06.2016'!#REF!="ПМСД",'01.06.2016'!#REF!="поліклініка")</f>
        <v>#REF!</v>
      </c>
      <c r="F716" t="e">
        <f>IF('01.06.2016'!#REF!="Психоневрол.",1,0)</f>
        <v>#REF!</v>
      </c>
      <c r="G716" t="e">
        <f>OR('01.06.2016'!#REF!="Інше",'01.06.2016'!#REF!="ЦРЛ",'01.06.2016'!#REF!="МЛ",'01.06.2016'!#REF!="Інфекційна")</f>
        <v>#REF!</v>
      </c>
      <c r="L716" t="e">
        <f t="shared" si="12"/>
        <v>#REF!</v>
      </c>
      <c r="N716" t="e">
        <f t="shared" si="12"/>
        <v>#REF!</v>
      </c>
    </row>
    <row r="717" spans="2:14" x14ac:dyDescent="0.25">
      <c r="B717" t="e">
        <f>IF('01.06.2016'!#REF!="НД",1,0)</f>
        <v>#REF!</v>
      </c>
      <c r="C717" t="e">
        <f>IF('01.06.2016'!#REF!="СНІДцентр",1,0)</f>
        <v>#REF!</v>
      </c>
      <c r="D717" t="e">
        <f>IF('01.06.2016'!#REF!="ПТБ",1,0)</f>
        <v>#REF!</v>
      </c>
      <c r="E717" t="e">
        <f>OR('01.06.2016'!#REF!="ПМСД",'01.06.2016'!#REF!="поліклініка")</f>
        <v>#REF!</v>
      </c>
      <c r="F717" t="e">
        <f>IF('01.06.2016'!#REF!="Психоневрол.",1,0)</f>
        <v>#REF!</v>
      </c>
      <c r="G717" t="e">
        <f>OR('01.06.2016'!#REF!="Інше",'01.06.2016'!#REF!="ЦРЛ",'01.06.2016'!#REF!="МЛ",'01.06.2016'!#REF!="Інфекційна")</f>
        <v>#REF!</v>
      </c>
      <c r="L717" t="e">
        <f t="shared" si="12"/>
        <v>#REF!</v>
      </c>
      <c r="N717" t="e">
        <f t="shared" si="12"/>
        <v>#REF!</v>
      </c>
    </row>
    <row r="718" spans="2:14" x14ac:dyDescent="0.25">
      <c r="B718" t="e">
        <f>IF('01.06.2016'!#REF!="НД",1,0)</f>
        <v>#REF!</v>
      </c>
      <c r="C718" t="e">
        <f>IF('01.06.2016'!#REF!="СНІДцентр",1,0)</f>
        <v>#REF!</v>
      </c>
      <c r="D718" t="e">
        <f>IF('01.06.2016'!#REF!="ПТБ",1,0)</f>
        <v>#REF!</v>
      </c>
      <c r="E718" t="e">
        <f>OR('01.06.2016'!#REF!="ПМСД",'01.06.2016'!#REF!="поліклініка")</f>
        <v>#REF!</v>
      </c>
      <c r="F718" t="e">
        <f>IF('01.06.2016'!#REF!="Психоневрол.",1,0)</f>
        <v>#REF!</v>
      </c>
      <c r="G718" t="e">
        <f>OR('01.06.2016'!#REF!="Інше",'01.06.2016'!#REF!="ЦРЛ",'01.06.2016'!#REF!="МЛ",'01.06.2016'!#REF!="Інфекційна")</f>
        <v>#REF!</v>
      </c>
      <c r="L718" t="e">
        <f t="shared" si="12"/>
        <v>#REF!</v>
      </c>
      <c r="N718" t="e">
        <f t="shared" si="12"/>
        <v>#REF!</v>
      </c>
    </row>
    <row r="719" spans="2:14" x14ac:dyDescent="0.25">
      <c r="B719" t="e">
        <f>IF('01.06.2016'!#REF!="НД",1,0)</f>
        <v>#REF!</v>
      </c>
      <c r="C719" t="e">
        <f>IF('01.06.2016'!#REF!="СНІДцентр",1,0)</f>
        <v>#REF!</v>
      </c>
      <c r="D719" t="e">
        <f>IF('01.06.2016'!#REF!="ПТБ",1,0)</f>
        <v>#REF!</v>
      </c>
      <c r="E719" t="e">
        <f>OR('01.06.2016'!#REF!="ПМСД",'01.06.2016'!#REF!="поліклініка")</f>
        <v>#REF!</v>
      </c>
      <c r="F719" t="e">
        <f>IF('01.06.2016'!#REF!="Психоневрол.",1,0)</f>
        <v>#REF!</v>
      </c>
      <c r="G719" t="e">
        <f>OR('01.06.2016'!#REF!="Інше",'01.06.2016'!#REF!="ЦРЛ",'01.06.2016'!#REF!="МЛ",'01.06.2016'!#REF!="Інфекційна")</f>
        <v>#REF!</v>
      </c>
      <c r="L719" t="e">
        <f t="shared" si="12"/>
        <v>#REF!</v>
      </c>
      <c r="N719" t="e">
        <f t="shared" si="12"/>
        <v>#REF!</v>
      </c>
    </row>
    <row r="720" spans="2:14" x14ac:dyDescent="0.25">
      <c r="B720" t="e">
        <f>IF('01.06.2016'!#REF!="НД",1,0)</f>
        <v>#REF!</v>
      </c>
      <c r="C720" t="e">
        <f>IF('01.06.2016'!#REF!="СНІДцентр",1,0)</f>
        <v>#REF!</v>
      </c>
      <c r="D720" t="e">
        <f>IF('01.06.2016'!#REF!="ПТБ",1,0)</f>
        <v>#REF!</v>
      </c>
      <c r="E720" t="e">
        <f>OR('01.06.2016'!#REF!="ПМСД",'01.06.2016'!#REF!="поліклініка")</f>
        <v>#REF!</v>
      </c>
      <c r="F720" t="e">
        <f>IF('01.06.2016'!#REF!="Психоневрол.",1,0)</f>
        <v>#REF!</v>
      </c>
      <c r="G720" t="e">
        <f>OR('01.06.2016'!#REF!="Інше",'01.06.2016'!#REF!="ЦРЛ",'01.06.2016'!#REF!="МЛ",'01.06.2016'!#REF!="Інфекційна")</f>
        <v>#REF!</v>
      </c>
      <c r="L720" t="e">
        <f t="shared" si="12"/>
        <v>#REF!</v>
      </c>
      <c r="N720" t="e">
        <f t="shared" si="12"/>
        <v>#REF!</v>
      </c>
    </row>
    <row r="721" spans="2:14" x14ac:dyDescent="0.25">
      <c r="B721" t="e">
        <f>IF('01.06.2016'!#REF!="НД",1,0)</f>
        <v>#REF!</v>
      </c>
      <c r="C721" t="e">
        <f>IF('01.06.2016'!#REF!="СНІДцентр",1,0)</f>
        <v>#REF!</v>
      </c>
      <c r="D721" t="e">
        <f>IF('01.06.2016'!#REF!="ПТБ",1,0)</f>
        <v>#REF!</v>
      </c>
      <c r="E721" t="e">
        <f>OR('01.06.2016'!#REF!="ПМСД",'01.06.2016'!#REF!="поліклініка")</f>
        <v>#REF!</v>
      </c>
      <c r="F721" t="e">
        <f>IF('01.06.2016'!#REF!="Психоневрол.",1,0)</f>
        <v>#REF!</v>
      </c>
      <c r="G721" t="e">
        <f>OR('01.06.2016'!#REF!="Інше",'01.06.2016'!#REF!="ЦРЛ",'01.06.2016'!#REF!="МЛ",'01.06.2016'!#REF!="Інфекційна")</f>
        <v>#REF!</v>
      </c>
      <c r="L721" t="e">
        <f t="shared" si="12"/>
        <v>#REF!</v>
      </c>
      <c r="N721" t="e">
        <f t="shared" si="12"/>
        <v>#REF!</v>
      </c>
    </row>
    <row r="722" spans="2:14" x14ac:dyDescent="0.25">
      <c r="B722" t="e">
        <f>IF('01.06.2016'!#REF!="НД",1,0)</f>
        <v>#REF!</v>
      </c>
      <c r="C722" t="e">
        <f>IF('01.06.2016'!#REF!="СНІДцентр",1,0)</f>
        <v>#REF!</v>
      </c>
      <c r="D722" t="e">
        <f>IF('01.06.2016'!#REF!="ПТБ",1,0)</f>
        <v>#REF!</v>
      </c>
      <c r="E722" t="e">
        <f>OR('01.06.2016'!#REF!="ПМСД",'01.06.2016'!#REF!="поліклініка")</f>
        <v>#REF!</v>
      </c>
      <c r="F722" t="e">
        <f>IF('01.06.2016'!#REF!="Психоневрол.",1,0)</f>
        <v>#REF!</v>
      </c>
      <c r="G722" t="e">
        <f>OR('01.06.2016'!#REF!="Інше",'01.06.2016'!#REF!="ЦРЛ",'01.06.2016'!#REF!="МЛ",'01.06.2016'!#REF!="Інфекційна")</f>
        <v>#REF!</v>
      </c>
      <c r="L722" t="e">
        <f t="shared" si="12"/>
        <v>#REF!</v>
      </c>
      <c r="N722" t="e">
        <f t="shared" si="12"/>
        <v>#REF!</v>
      </c>
    </row>
    <row r="723" spans="2:14" x14ac:dyDescent="0.25">
      <c r="B723" t="e">
        <f>IF('01.06.2016'!#REF!="НД",1,0)</f>
        <v>#REF!</v>
      </c>
      <c r="C723" t="e">
        <f>IF('01.06.2016'!#REF!="СНІДцентр",1,0)</f>
        <v>#REF!</v>
      </c>
      <c r="D723" t="e">
        <f>IF('01.06.2016'!#REF!="ПТБ",1,0)</f>
        <v>#REF!</v>
      </c>
      <c r="E723" t="e">
        <f>OR('01.06.2016'!#REF!="ПМСД",'01.06.2016'!#REF!="поліклініка")</f>
        <v>#REF!</v>
      </c>
      <c r="F723" t="e">
        <f>IF('01.06.2016'!#REF!="Психоневрол.",1,0)</f>
        <v>#REF!</v>
      </c>
      <c r="G723" t="e">
        <f>OR('01.06.2016'!#REF!="Інше",'01.06.2016'!#REF!="ЦРЛ",'01.06.2016'!#REF!="МЛ",'01.06.2016'!#REF!="Інфекційна")</f>
        <v>#REF!</v>
      </c>
      <c r="L723" t="e">
        <f t="shared" si="12"/>
        <v>#REF!</v>
      </c>
      <c r="N723" t="e">
        <f t="shared" si="12"/>
        <v>#REF!</v>
      </c>
    </row>
    <row r="724" spans="2:14" x14ac:dyDescent="0.25">
      <c r="B724" t="e">
        <f>IF('01.06.2016'!#REF!="НД",1,0)</f>
        <v>#REF!</v>
      </c>
      <c r="C724" t="e">
        <f>IF('01.06.2016'!#REF!="СНІДцентр",1,0)</f>
        <v>#REF!</v>
      </c>
      <c r="D724" t="e">
        <f>IF('01.06.2016'!#REF!="ПТБ",1,0)</f>
        <v>#REF!</v>
      </c>
      <c r="E724" t="e">
        <f>OR('01.06.2016'!#REF!="ПМСД",'01.06.2016'!#REF!="поліклініка")</f>
        <v>#REF!</v>
      </c>
      <c r="F724" t="e">
        <f>IF('01.06.2016'!#REF!="Психоневрол.",1,0)</f>
        <v>#REF!</v>
      </c>
      <c r="G724" t="e">
        <f>OR('01.06.2016'!#REF!="Інше",'01.06.2016'!#REF!="ЦРЛ",'01.06.2016'!#REF!="МЛ",'01.06.2016'!#REF!="Інфекційна")</f>
        <v>#REF!</v>
      </c>
      <c r="L724" t="e">
        <f t="shared" si="12"/>
        <v>#REF!</v>
      </c>
      <c r="N724" t="e">
        <f t="shared" si="12"/>
        <v>#REF!</v>
      </c>
    </row>
    <row r="725" spans="2:14" x14ac:dyDescent="0.25">
      <c r="B725" t="e">
        <f>IF('01.06.2016'!#REF!="НД",1,0)</f>
        <v>#REF!</v>
      </c>
      <c r="C725" t="e">
        <f>IF('01.06.2016'!#REF!="СНІДцентр",1,0)</f>
        <v>#REF!</v>
      </c>
      <c r="D725" t="e">
        <f>IF('01.06.2016'!#REF!="ПТБ",1,0)</f>
        <v>#REF!</v>
      </c>
      <c r="E725" t="e">
        <f>OR('01.06.2016'!#REF!="ПМСД",'01.06.2016'!#REF!="поліклініка")</f>
        <v>#REF!</v>
      </c>
      <c r="F725" t="e">
        <f>IF('01.06.2016'!#REF!="Психоневрол.",1,0)</f>
        <v>#REF!</v>
      </c>
      <c r="G725" t="e">
        <f>OR('01.06.2016'!#REF!="Інше",'01.06.2016'!#REF!="ЦРЛ",'01.06.2016'!#REF!="МЛ",'01.06.2016'!#REF!="Інфекційна")</f>
        <v>#REF!</v>
      </c>
      <c r="L725" t="e">
        <f t="shared" si="12"/>
        <v>#REF!</v>
      </c>
      <c r="N725" t="e">
        <f t="shared" si="12"/>
        <v>#REF!</v>
      </c>
    </row>
    <row r="726" spans="2:14" x14ac:dyDescent="0.25">
      <c r="B726" t="e">
        <f>IF('01.06.2016'!#REF!="НД",1,0)</f>
        <v>#REF!</v>
      </c>
      <c r="C726" t="e">
        <f>IF('01.06.2016'!#REF!="СНІДцентр",1,0)</f>
        <v>#REF!</v>
      </c>
      <c r="D726" t="e">
        <f>IF('01.06.2016'!#REF!="ПТБ",1,0)</f>
        <v>#REF!</v>
      </c>
      <c r="E726" t="e">
        <f>OR('01.06.2016'!#REF!="ПМСД",'01.06.2016'!#REF!="поліклініка")</f>
        <v>#REF!</v>
      </c>
      <c r="F726" t="e">
        <f>IF('01.06.2016'!#REF!="Психоневрол.",1,0)</f>
        <v>#REF!</v>
      </c>
      <c r="G726" t="e">
        <f>OR('01.06.2016'!#REF!="Інше",'01.06.2016'!#REF!="ЦРЛ",'01.06.2016'!#REF!="МЛ",'01.06.2016'!#REF!="Інфекційна")</f>
        <v>#REF!</v>
      </c>
      <c r="L726" t="e">
        <f t="shared" si="12"/>
        <v>#REF!</v>
      </c>
      <c r="N726" t="e">
        <f t="shared" si="12"/>
        <v>#REF!</v>
      </c>
    </row>
    <row r="727" spans="2:14" x14ac:dyDescent="0.25">
      <c r="B727" t="e">
        <f>IF('01.06.2016'!#REF!="НД",1,0)</f>
        <v>#REF!</v>
      </c>
      <c r="C727" t="e">
        <f>IF('01.06.2016'!#REF!="СНІДцентр",1,0)</f>
        <v>#REF!</v>
      </c>
      <c r="D727" t="e">
        <f>IF('01.06.2016'!#REF!="ПТБ",1,0)</f>
        <v>#REF!</v>
      </c>
      <c r="E727" t="e">
        <f>OR('01.06.2016'!#REF!="ПМСД",'01.06.2016'!#REF!="поліклініка")</f>
        <v>#REF!</v>
      </c>
      <c r="F727" t="e">
        <f>IF('01.06.2016'!#REF!="Психоневрол.",1,0)</f>
        <v>#REF!</v>
      </c>
      <c r="G727" t="e">
        <f>OR('01.06.2016'!#REF!="Інше",'01.06.2016'!#REF!="ЦРЛ",'01.06.2016'!#REF!="МЛ",'01.06.2016'!#REF!="Інфекційна")</f>
        <v>#REF!</v>
      </c>
      <c r="L727" t="e">
        <f t="shared" si="12"/>
        <v>#REF!</v>
      </c>
      <c r="N727" t="e">
        <f t="shared" si="12"/>
        <v>#REF!</v>
      </c>
    </row>
    <row r="728" spans="2:14" x14ac:dyDescent="0.25">
      <c r="B728" t="e">
        <f>IF('01.06.2016'!#REF!="НД",1,0)</f>
        <v>#REF!</v>
      </c>
      <c r="C728" t="e">
        <f>IF('01.06.2016'!#REF!="СНІДцентр",1,0)</f>
        <v>#REF!</v>
      </c>
      <c r="D728" t="e">
        <f>IF('01.06.2016'!#REF!="ПТБ",1,0)</f>
        <v>#REF!</v>
      </c>
      <c r="E728" t="e">
        <f>OR('01.06.2016'!#REF!="ПМСД",'01.06.2016'!#REF!="поліклініка")</f>
        <v>#REF!</v>
      </c>
      <c r="F728" t="e">
        <f>IF('01.06.2016'!#REF!="Психоневрол.",1,0)</f>
        <v>#REF!</v>
      </c>
      <c r="G728" t="e">
        <f>OR('01.06.2016'!#REF!="Інше",'01.06.2016'!#REF!="ЦРЛ",'01.06.2016'!#REF!="МЛ",'01.06.2016'!#REF!="Інфекційна")</f>
        <v>#REF!</v>
      </c>
      <c r="L728" t="e">
        <f t="shared" si="12"/>
        <v>#REF!</v>
      </c>
      <c r="N728" t="e">
        <f t="shared" si="12"/>
        <v>#REF!</v>
      </c>
    </row>
    <row r="729" spans="2:14" x14ac:dyDescent="0.25">
      <c r="B729" t="e">
        <f>IF('01.06.2016'!#REF!="НД",1,0)</f>
        <v>#REF!</v>
      </c>
      <c r="C729" t="e">
        <f>IF('01.06.2016'!#REF!="СНІДцентр",1,0)</f>
        <v>#REF!</v>
      </c>
      <c r="D729" t="e">
        <f>IF('01.06.2016'!#REF!="ПТБ",1,0)</f>
        <v>#REF!</v>
      </c>
      <c r="E729" t="e">
        <f>OR('01.06.2016'!#REF!="ПМСД",'01.06.2016'!#REF!="поліклініка")</f>
        <v>#REF!</v>
      </c>
      <c r="F729" t="e">
        <f>IF('01.06.2016'!#REF!="Психоневрол.",1,0)</f>
        <v>#REF!</v>
      </c>
      <c r="G729" t="e">
        <f>OR('01.06.2016'!#REF!="Інше",'01.06.2016'!#REF!="ЦРЛ",'01.06.2016'!#REF!="МЛ",'01.06.2016'!#REF!="Інфекційна")</f>
        <v>#REF!</v>
      </c>
      <c r="L729" t="e">
        <f t="shared" si="12"/>
        <v>#REF!</v>
      </c>
      <c r="N729" t="e">
        <f t="shared" si="12"/>
        <v>#REF!</v>
      </c>
    </row>
    <row r="730" spans="2:14" x14ac:dyDescent="0.25">
      <c r="B730" t="e">
        <f>IF('01.06.2016'!#REF!="НД",1,0)</f>
        <v>#REF!</v>
      </c>
      <c r="C730" t="e">
        <f>IF('01.06.2016'!#REF!="СНІДцентр",1,0)</f>
        <v>#REF!</v>
      </c>
      <c r="D730" t="e">
        <f>IF('01.06.2016'!#REF!="ПТБ",1,0)</f>
        <v>#REF!</v>
      </c>
      <c r="E730" t="e">
        <f>OR('01.06.2016'!#REF!="ПМСД",'01.06.2016'!#REF!="поліклініка")</f>
        <v>#REF!</v>
      </c>
      <c r="F730" t="e">
        <f>IF('01.06.2016'!#REF!="Психоневрол.",1,0)</f>
        <v>#REF!</v>
      </c>
      <c r="G730" t="e">
        <f>OR('01.06.2016'!#REF!="Інше",'01.06.2016'!#REF!="ЦРЛ",'01.06.2016'!#REF!="МЛ",'01.06.2016'!#REF!="Інфекційна")</f>
        <v>#REF!</v>
      </c>
      <c r="L730" t="e">
        <f t="shared" si="12"/>
        <v>#REF!</v>
      </c>
      <c r="N730" t="e">
        <f t="shared" si="12"/>
        <v>#REF!</v>
      </c>
    </row>
    <row r="731" spans="2:14" x14ac:dyDescent="0.25">
      <c r="B731" t="e">
        <f>IF('01.06.2016'!#REF!="НД",1,0)</f>
        <v>#REF!</v>
      </c>
      <c r="C731" t="e">
        <f>IF('01.06.2016'!#REF!="СНІДцентр",1,0)</f>
        <v>#REF!</v>
      </c>
      <c r="D731" t="e">
        <f>IF('01.06.2016'!#REF!="ПТБ",1,0)</f>
        <v>#REF!</v>
      </c>
      <c r="E731" t="e">
        <f>OR('01.06.2016'!#REF!="ПМСД",'01.06.2016'!#REF!="поліклініка")</f>
        <v>#REF!</v>
      </c>
      <c r="F731" t="e">
        <f>IF('01.06.2016'!#REF!="Психоневрол.",1,0)</f>
        <v>#REF!</v>
      </c>
      <c r="G731" t="e">
        <f>OR('01.06.2016'!#REF!="Інше",'01.06.2016'!#REF!="ЦРЛ",'01.06.2016'!#REF!="МЛ",'01.06.2016'!#REF!="Інфекційна")</f>
        <v>#REF!</v>
      </c>
      <c r="L731" t="e">
        <f t="shared" si="12"/>
        <v>#REF!</v>
      </c>
      <c r="N731" t="e">
        <f t="shared" si="12"/>
        <v>#REF!</v>
      </c>
    </row>
    <row r="732" spans="2:14" x14ac:dyDescent="0.25">
      <c r="B732" t="e">
        <f>IF('01.06.2016'!#REF!="НД",1,0)</f>
        <v>#REF!</v>
      </c>
      <c r="C732" t="e">
        <f>IF('01.06.2016'!#REF!="СНІДцентр",1,0)</f>
        <v>#REF!</v>
      </c>
      <c r="D732" t="e">
        <f>IF('01.06.2016'!#REF!="ПТБ",1,0)</f>
        <v>#REF!</v>
      </c>
      <c r="E732" t="e">
        <f>OR('01.06.2016'!#REF!="ПМСД",'01.06.2016'!#REF!="поліклініка")</f>
        <v>#REF!</v>
      </c>
      <c r="F732" t="e">
        <f>IF('01.06.2016'!#REF!="Психоневрол.",1,0)</f>
        <v>#REF!</v>
      </c>
      <c r="G732" t="e">
        <f>OR('01.06.2016'!#REF!="Інше",'01.06.2016'!#REF!="ЦРЛ",'01.06.2016'!#REF!="МЛ",'01.06.2016'!#REF!="Інфекційна")</f>
        <v>#REF!</v>
      </c>
      <c r="L732" t="e">
        <f t="shared" si="12"/>
        <v>#REF!</v>
      </c>
      <c r="N732" t="e">
        <f t="shared" si="12"/>
        <v>#REF!</v>
      </c>
    </row>
    <row r="733" spans="2:14" x14ac:dyDescent="0.25">
      <c r="B733" t="e">
        <f>IF('01.06.2016'!#REF!="НД",1,0)</f>
        <v>#REF!</v>
      </c>
      <c r="C733" t="e">
        <f>IF('01.06.2016'!#REF!="СНІДцентр",1,0)</f>
        <v>#REF!</v>
      </c>
      <c r="D733" t="e">
        <f>IF('01.06.2016'!#REF!="ПТБ",1,0)</f>
        <v>#REF!</v>
      </c>
      <c r="E733" t="e">
        <f>OR('01.06.2016'!#REF!="ПМСД",'01.06.2016'!#REF!="поліклініка")</f>
        <v>#REF!</v>
      </c>
      <c r="F733" t="e">
        <f>IF('01.06.2016'!#REF!="Психоневрол.",1,0)</f>
        <v>#REF!</v>
      </c>
      <c r="G733" t="e">
        <f>OR('01.06.2016'!#REF!="Інше",'01.06.2016'!#REF!="ЦРЛ",'01.06.2016'!#REF!="МЛ",'01.06.2016'!#REF!="Інфекційна")</f>
        <v>#REF!</v>
      </c>
      <c r="L733" t="e">
        <f t="shared" si="12"/>
        <v>#REF!</v>
      </c>
      <c r="N733" t="e">
        <f t="shared" si="12"/>
        <v>#REF!</v>
      </c>
    </row>
    <row r="734" spans="2:14" x14ac:dyDescent="0.25">
      <c r="B734" t="e">
        <f>IF('01.06.2016'!#REF!="НД",1,0)</f>
        <v>#REF!</v>
      </c>
      <c r="C734" t="e">
        <f>IF('01.06.2016'!#REF!="СНІДцентр",1,0)</f>
        <v>#REF!</v>
      </c>
      <c r="D734" t="e">
        <f>IF('01.06.2016'!#REF!="ПТБ",1,0)</f>
        <v>#REF!</v>
      </c>
      <c r="E734" t="e">
        <f>OR('01.06.2016'!#REF!="ПМСД",'01.06.2016'!#REF!="поліклініка")</f>
        <v>#REF!</v>
      </c>
      <c r="F734" t="e">
        <f>IF('01.06.2016'!#REF!="Психоневрол.",1,0)</f>
        <v>#REF!</v>
      </c>
      <c r="G734" t="e">
        <f>OR('01.06.2016'!#REF!="Інше",'01.06.2016'!#REF!="ЦРЛ",'01.06.2016'!#REF!="МЛ",'01.06.2016'!#REF!="Інфекційна")</f>
        <v>#REF!</v>
      </c>
      <c r="L734" t="e">
        <f t="shared" si="12"/>
        <v>#REF!</v>
      </c>
      <c r="N734" t="e">
        <f t="shared" si="12"/>
        <v>#REF!</v>
      </c>
    </row>
    <row r="735" spans="2:14" x14ac:dyDescent="0.25">
      <c r="B735" t="e">
        <f>IF('01.06.2016'!#REF!="НД",1,0)</f>
        <v>#REF!</v>
      </c>
      <c r="C735" t="e">
        <f>IF('01.06.2016'!#REF!="СНІДцентр",1,0)</f>
        <v>#REF!</v>
      </c>
      <c r="D735" t="e">
        <f>IF('01.06.2016'!#REF!="ПТБ",1,0)</f>
        <v>#REF!</v>
      </c>
      <c r="E735" t="e">
        <f>OR('01.06.2016'!#REF!="ПМСД",'01.06.2016'!#REF!="поліклініка")</f>
        <v>#REF!</v>
      </c>
      <c r="F735" t="e">
        <f>IF('01.06.2016'!#REF!="Психоневрол.",1,0)</f>
        <v>#REF!</v>
      </c>
      <c r="G735" t="e">
        <f>OR('01.06.2016'!#REF!="Інше",'01.06.2016'!#REF!="ЦРЛ",'01.06.2016'!#REF!="МЛ",'01.06.2016'!#REF!="Інфекційна")</f>
        <v>#REF!</v>
      </c>
      <c r="L735" t="e">
        <f t="shared" si="12"/>
        <v>#REF!</v>
      </c>
      <c r="N735" t="e">
        <f t="shared" si="12"/>
        <v>#REF!</v>
      </c>
    </row>
    <row r="736" spans="2:14" x14ac:dyDescent="0.25">
      <c r="B736" t="e">
        <f>IF('01.06.2016'!#REF!="НД",1,0)</f>
        <v>#REF!</v>
      </c>
      <c r="C736" t="e">
        <f>IF('01.06.2016'!#REF!="СНІДцентр",1,0)</f>
        <v>#REF!</v>
      </c>
      <c r="D736" t="e">
        <f>IF('01.06.2016'!#REF!="ПТБ",1,0)</f>
        <v>#REF!</v>
      </c>
      <c r="E736" t="e">
        <f>OR('01.06.2016'!#REF!="ПМСД",'01.06.2016'!#REF!="поліклініка")</f>
        <v>#REF!</v>
      </c>
      <c r="F736" t="e">
        <f>IF('01.06.2016'!#REF!="Психоневрол.",1,0)</f>
        <v>#REF!</v>
      </c>
      <c r="G736" t="e">
        <f>OR('01.06.2016'!#REF!="Інше",'01.06.2016'!#REF!="ЦРЛ",'01.06.2016'!#REF!="МЛ",'01.06.2016'!#REF!="Інфекційна")</f>
        <v>#REF!</v>
      </c>
      <c r="L736" t="e">
        <f t="shared" si="12"/>
        <v>#REF!</v>
      </c>
      <c r="N736" t="e">
        <f t="shared" si="12"/>
        <v>#REF!</v>
      </c>
    </row>
    <row r="737" spans="2:14" x14ac:dyDescent="0.25">
      <c r="B737" t="e">
        <f>IF('01.06.2016'!#REF!="НД",1,0)</f>
        <v>#REF!</v>
      </c>
      <c r="C737" t="e">
        <f>IF('01.06.2016'!#REF!="СНІДцентр",1,0)</f>
        <v>#REF!</v>
      </c>
      <c r="D737" t="e">
        <f>IF('01.06.2016'!#REF!="ПТБ",1,0)</f>
        <v>#REF!</v>
      </c>
      <c r="E737" t="e">
        <f>OR('01.06.2016'!#REF!="ПМСД",'01.06.2016'!#REF!="поліклініка")</f>
        <v>#REF!</v>
      </c>
      <c r="F737" t="e">
        <f>IF('01.06.2016'!#REF!="Психоневрол.",1,0)</f>
        <v>#REF!</v>
      </c>
      <c r="G737" t="e">
        <f>OR('01.06.2016'!#REF!="Інше",'01.06.2016'!#REF!="ЦРЛ",'01.06.2016'!#REF!="МЛ",'01.06.2016'!#REF!="Інфекційна")</f>
        <v>#REF!</v>
      </c>
      <c r="L737" t="e">
        <f t="shared" si="12"/>
        <v>#REF!</v>
      </c>
      <c r="N737" t="e">
        <f t="shared" si="12"/>
        <v>#REF!</v>
      </c>
    </row>
    <row r="738" spans="2:14" x14ac:dyDescent="0.25">
      <c r="B738" t="e">
        <f>IF('01.06.2016'!#REF!="НД",1,0)</f>
        <v>#REF!</v>
      </c>
      <c r="C738" t="e">
        <f>IF('01.06.2016'!#REF!="СНІДцентр",1,0)</f>
        <v>#REF!</v>
      </c>
      <c r="D738" t="e">
        <f>IF('01.06.2016'!#REF!="ПТБ",1,0)</f>
        <v>#REF!</v>
      </c>
      <c r="E738" t="e">
        <f>OR('01.06.2016'!#REF!="ПМСД",'01.06.2016'!#REF!="поліклініка")</f>
        <v>#REF!</v>
      </c>
      <c r="F738" t="e">
        <f>IF('01.06.2016'!#REF!="Психоневрол.",1,0)</f>
        <v>#REF!</v>
      </c>
      <c r="G738" t="e">
        <f>OR('01.06.2016'!#REF!="Інше",'01.06.2016'!#REF!="ЦРЛ",'01.06.2016'!#REF!="МЛ",'01.06.2016'!#REF!="Інфекційна")</f>
        <v>#REF!</v>
      </c>
      <c r="L738" t="e">
        <f t="shared" si="12"/>
        <v>#REF!</v>
      </c>
      <c r="N738" t="e">
        <f t="shared" si="12"/>
        <v>#REF!</v>
      </c>
    </row>
    <row r="739" spans="2:14" x14ac:dyDescent="0.25">
      <c r="B739" t="e">
        <f>IF('01.06.2016'!#REF!="НД",1,0)</f>
        <v>#REF!</v>
      </c>
      <c r="C739" t="e">
        <f>IF('01.06.2016'!#REF!="СНІДцентр",1,0)</f>
        <v>#REF!</v>
      </c>
      <c r="D739" t="e">
        <f>IF('01.06.2016'!#REF!="ПТБ",1,0)</f>
        <v>#REF!</v>
      </c>
      <c r="E739" t="e">
        <f>OR('01.06.2016'!#REF!="ПМСД",'01.06.2016'!#REF!="поліклініка")</f>
        <v>#REF!</v>
      </c>
      <c r="F739" t="e">
        <f>IF('01.06.2016'!#REF!="Психоневрол.",1,0)</f>
        <v>#REF!</v>
      </c>
      <c r="G739" t="e">
        <f>OR('01.06.2016'!#REF!="Інше",'01.06.2016'!#REF!="ЦРЛ",'01.06.2016'!#REF!="МЛ",'01.06.2016'!#REF!="Інфекційна")</f>
        <v>#REF!</v>
      </c>
      <c r="L739" t="e">
        <f t="shared" si="12"/>
        <v>#REF!</v>
      </c>
      <c r="N739" t="e">
        <f t="shared" si="12"/>
        <v>#REF!</v>
      </c>
    </row>
    <row r="740" spans="2:14" x14ac:dyDescent="0.25">
      <c r="B740" t="e">
        <f>IF('01.06.2016'!#REF!="НД",1,0)</f>
        <v>#REF!</v>
      </c>
      <c r="C740" t="e">
        <f>IF('01.06.2016'!#REF!="СНІДцентр",1,0)</f>
        <v>#REF!</v>
      </c>
      <c r="D740" t="e">
        <f>IF('01.06.2016'!#REF!="ПТБ",1,0)</f>
        <v>#REF!</v>
      </c>
      <c r="E740" t="e">
        <f>OR('01.06.2016'!#REF!="ПМСД",'01.06.2016'!#REF!="поліклініка")</f>
        <v>#REF!</v>
      </c>
      <c r="F740" t="e">
        <f>IF('01.06.2016'!#REF!="Психоневрол.",1,0)</f>
        <v>#REF!</v>
      </c>
      <c r="G740" t="e">
        <f>OR('01.06.2016'!#REF!="Інше",'01.06.2016'!#REF!="ЦРЛ",'01.06.2016'!#REF!="МЛ",'01.06.2016'!#REF!="Інфекційна")</f>
        <v>#REF!</v>
      </c>
      <c r="L740" t="e">
        <f t="shared" si="12"/>
        <v>#REF!</v>
      </c>
      <c r="N740" t="e">
        <f t="shared" si="12"/>
        <v>#REF!</v>
      </c>
    </row>
    <row r="741" spans="2:14" x14ac:dyDescent="0.25">
      <c r="B741" t="e">
        <f>IF('01.06.2016'!#REF!="НД",1,0)</f>
        <v>#REF!</v>
      </c>
      <c r="C741" t="e">
        <f>IF('01.06.2016'!#REF!="СНІДцентр",1,0)</f>
        <v>#REF!</v>
      </c>
      <c r="D741" t="e">
        <f>IF('01.06.2016'!#REF!="ПТБ",1,0)</f>
        <v>#REF!</v>
      </c>
      <c r="E741" t="e">
        <f>OR('01.06.2016'!#REF!="ПМСД",'01.06.2016'!#REF!="поліклініка")</f>
        <v>#REF!</v>
      </c>
      <c r="F741" t="e">
        <f>IF('01.06.2016'!#REF!="Психоневрол.",1,0)</f>
        <v>#REF!</v>
      </c>
      <c r="G741" t="e">
        <f>OR('01.06.2016'!#REF!="Інше",'01.06.2016'!#REF!="ЦРЛ",'01.06.2016'!#REF!="МЛ",'01.06.2016'!#REF!="Інфекційна")</f>
        <v>#REF!</v>
      </c>
      <c r="L741" t="e">
        <f t="shared" si="12"/>
        <v>#REF!</v>
      </c>
      <c r="N741" t="e">
        <f t="shared" si="12"/>
        <v>#REF!</v>
      </c>
    </row>
    <row r="742" spans="2:14" x14ac:dyDescent="0.25">
      <c r="B742" t="e">
        <f>IF('01.06.2016'!#REF!="НД",1,0)</f>
        <v>#REF!</v>
      </c>
      <c r="C742" t="e">
        <f>IF('01.06.2016'!#REF!="СНІДцентр",1,0)</f>
        <v>#REF!</v>
      </c>
      <c r="D742" t="e">
        <f>IF('01.06.2016'!#REF!="ПТБ",1,0)</f>
        <v>#REF!</v>
      </c>
      <c r="E742" t="e">
        <f>OR('01.06.2016'!#REF!="ПМСД",'01.06.2016'!#REF!="поліклініка")</f>
        <v>#REF!</v>
      </c>
      <c r="F742" t="e">
        <f>IF('01.06.2016'!#REF!="Психоневрол.",1,0)</f>
        <v>#REF!</v>
      </c>
      <c r="G742" t="e">
        <f>OR('01.06.2016'!#REF!="Інше",'01.06.2016'!#REF!="ЦРЛ",'01.06.2016'!#REF!="МЛ",'01.06.2016'!#REF!="Інфекційна")</f>
        <v>#REF!</v>
      </c>
      <c r="L742" t="e">
        <f t="shared" si="12"/>
        <v>#REF!</v>
      </c>
      <c r="N742" t="e">
        <f t="shared" si="12"/>
        <v>#REF!</v>
      </c>
    </row>
    <row r="743" spans="2:14" x14ac:dyDescent="0.25">
      <c r="B743" t="e">
        <f>IF('01.06.2016'!#REF!="НД",1,0)</f>
        <v>#REF!</v>
      </c>
      <c r="C743" t="e">
        <f>IF('01.06.2016'!#REF!="СНІДцентр",1,0)</f>
        <v>#REF!</v>
      </c>
      <c r="D743" t="e">
        <f>IF('01.06.2016'!#REF!="ПТБ",1,0)</f>
        <v>#REF!</v>
      </c>
      <c r="E743" t="e">
        <f>OR('01.06.2016'!#REF!="ПМСД",'01.06.2016'!#REF!="поліклініка")</f>
        <v>#REF!</v>
      </c>
      <c r="F743" t="e">
        <f>IF('01.06.2016'!#REF!="Психоневрол.",1,0)</f>
        <v>#REF!</v>
      </c>
      <c r="G743" t="e">
        <f>OR('01.06.2016'!#REF!="Інше",'01.06.2016'!#REF!="ЦРЛ",'01.06.2016'!#REF!="МЛ",'01.06.2016'!#REF!="Інфекційна")</f>
        <v>#REF!</v>
      </c>
      <c r="L743" t="e">
        <f t="shared" si="12"/>
        <v>#REF!</v>
      </c>
      <c r="N743" t="e">
        <f t="shared" si="12"/>
        <v>#REF!</v>
      </c>
    </row>
    <row r="744" spans="2:14" x14ac:dyDescent="0.25">
      <c r="B744" t="e">
        <f>IF('01.06.2016'!#REF!="НД",1,0)</f>
        <v>#REF!</v>
      </c>
      <c r="C744" t="e">
        <f>IF('01.06.2016'!#REF!="СНІДцентр",1,0)</f>
        <v>#REF!</v>
      </c>
      <c r="D744" t="e">
        <f>IF('01.06.2016'!#REF!="ПТБ",1,0)</f>
        <v>#REF!</v>
      </c>
      <c r="E744" t="e">
        <f>OR('01.06.2016'!#REF!="ПМСД",'01.06.2016'!#REF!="поліклініка")</f>
        <v>#REF!</v>
      </c>
      <c r="F744" t="e">
        <f>IF('01.06.2016'!#REF!="Психоневрол.",1,0)</f>
        <v>#REF!</v>
      </c>
      <c r="G744" t="e">
        <f>OR('01.06.2016'!#REF!="Інше",'01.06.2016'!#REF!="ЦРЛ",'01.06.2016'!#REF!="МЛ",'01.06.2016'!#REF!="Інфекційна")</f>
        <v>#REF!</v>
      </c>
      <c r="L744" t="e">
        <f t="shared" si="12"/>
        <v>#REF!</v>
      </c>
      <c r="N744" t="e">
        <f t="shared" si="12"/>
        <v>#REF!</v>
      </c>
    </row>
    <row r="745" spans="2:14" x14ac:dyDescent="0.25">
      <c r="B745" t="e">
        <f>IF('01.06.2016'!#REF!="НД",1,0)</f>
        <v>#REF!</v>
      </c>
      <c r="C745" t="e">
        <f>IF('01.06.2016'!#REF!="СНІДцентр",1,0)</f>
        <v>#REF!</v>
      </c>
      <c r="D745" t="e">
        <f>IF('01.06.2016'!#REF!="ПТБ",1,0)</f>
        <v>#REF!</v>
      </c>
      <c r="E745" t="e">
        <f>OR('01.06.2016'!#REF!="ПМСД",'01.06.2016'!#REF!="поліклініка")</f>
        <v>#REF!</v>
      </c>
      <c r="F745" t="e">
        <f>IF('01.06.2016'!#REF!="Психоневрол.",1,0)</f>
        <v>#REF!</v>
      </c>
      <c r="G745" t="e">
        <f>OR('01.06.2016'!#REF!="Інше",'01.06.2016'!#REF!="ЦРЛ",'01.06.2016'!#REF!="МЛ",'01.06.2016'!#REF!="Інфекційна")</f>
        <v>#REF!</v>
      </c>
      <c r="L745" t="e">
        <f t="shared" si="12"/>
        <v>#REF!</v>
      </c>
      <c r="N745" t="e">
        <f t="shared" si="12"/>
        <v>#REF!</v>
      </c>
    </row>
    <row r="746" spans="2:14" x14ac:dyDescent="0.25">
      <c r="B746" t="e">
        <f>IF('01.06.2016'!#REF!="НД",1,0)</f>
        <v>#REF!</v>
      </c>
      <c r="C746" t="e">
        <f>IF('01.06.2016'!#REF!="СНІДцентр",1,0)</f>
        <v>#REF!</v>
      </c>
      <c r="D746" t="e">
        <f>IF('01.06.2016'!#REF!="ПТБ",1,0)</f>
        <v>#REF!</v>
      </c>
      <c r="E746" t="e">
        <f>OR('01.06.2016'!#REF!="ПМСД",'01.06.2016'!#REF!="поліклініка")</f>
        <v>#REF!</v>
      </c>
      <c r="F746" t="e">
        <f>IF('01.06.2016'!#REF!="Психоневрол.",1,0)</f>
        <v>#REF!</v>
      </c>
      <c r="G746" t="e">
        <f>OR('01.06.2016'!#REF!="Інше",'01.06.2016'!#REF!="ЦРЛ",'01.06.2016'!#REF!="МЛ",'01.06.2016'!#REF!="Інфекційна")</f>
        <v>#REF!</v>
      </c>
      <c r="L746" t="e">
        <f t="shared" si="12"/>
        <v>#REF!</v>
      </c>
      <c r="N746" t="e">
        <f t="shared" si="12"/>
        <v>#REF!</v>
      </c>
    </row>
    <row r="747" spans="2:14" x14ac:dyDescent="0.25">
      <c r="B747" t="e">
        <f>IF('01.06.2016'!#REF!="НД",1,0)</f>
        <v>#REF!</v>
      </c>
      <c r="C747" t="e">
        <f>IF('01.06.2016'!#REF!="СНІДцентр",1,0)</f>
        <v>#REF!</v>
      </c>
      <c r="D747" t="e">
        <f>IF('01.06.2016'!#REF!="ПТБ",1,0)</f>
        <v>#REF!</v>
      </c>
      <c r="E747" t="e">
        <f>OR('01.06.2016'!#REF!="ПМСД",'01.06.2016'!#REF!="поліклініка")</f>
        <v>#REF!</v>
      </c>
      <c r="F747" t="e">
        <f>IF('01.06.2016'!#REF!="Психоневрол.",1,0)</f>
        <v>#REF!</v>
      </c>
      <c r="G747" t="e">
        <f>OR('01.06.2016'!#REF!="Інше",'01.06.2016'!#REF!="ЦРЛ",'01.06.2016'!#REF!="МЛ",'01.06.2016'!#REF!="Інфекційна")</f>
        <v>#REF!</v>
      </c>
      <c r="L747" t="e">
        <f t="shared" si="12"/>
        <v>#REF!</v>
      </c>
      <c r="N747" t="e">
        <f t="shared" si="12"/>
        <v>#REF!</v>
      </c>
    </row>
    <row r="748" spans="2:14" x14ac:dyDescent="0.25">
      <c r="B748" t="e">
        <f>IF('01.06.2016'!#REF!="НД",1,0)</f>
        <v>#REF!</v>
      </c>
      <c r="C748" t="e">
        <f>IF('01.06.2016'!#REF!="СНІДцентр",1,0)</f>
        <v>#REF!</v>
      </c>
      <c r="D748" t="e">
        <f>IF('01.06.2016'!#REF!="ПТБ",1,0)</f>
        <v>#REF!</v>
      </c>
      <c r="E748" t="e">
        <f>OR('01.06.2016'!#REF!="ПМСД",'01.06.2016'!#REF!="поліклініка")</f>
        <v>#REF!</v>
      </c>
      <c r="F748" t="e">
        <f>IF('01.06.2016'!#REF!="Психоневрол.",1,0)</f>
        <v>#REF!</v>
      </c>
      <c r="G748" t="e">
        <f>OR('01.06.2016'!#REF!="Інше",'01.06.2016'!#REF!="ЦРЛ",'01.06.2016'!#REF!="МЛ",'01.06.2016'!#REF!="Інфекційна")</f>
        <v>#REF!</v>
      </c>
      <c r="L748" t="e">
        <f t="shared" si="12"/>
        <v>#REF!</v>
      </c>
      <c r="N748" t="e">
        <f t="shared" si="12"/>
        <v>#REF!</v>
      </c>
    </row>
    <row r="749" spans="2:14" x14ac:dyDescent="0.25">
      <c r="B749" t="e">
        <f>IF('01.06.2016'!#REF!="НД",1,0)</f>
        <v>#REF!</v>
      </c>
      <c r="C749" t="e">
        <f>IF('01.06.2016'!#REF!="СНІДцентр",1,0)</f>
        <v>#REF!</v>
      </c>
      <c r="D749" t="e">
        <f>IF('01.06.2016'!#REF!="ПТБ",1,0)</f>
        <v>#REF!</v>
      </c>
      <c r="E749" t="e">
        <f>OR('01.06.2016'!#REF!="ПМСД",'01.06.2016'!#REF!="поліклініка")</f>
        <v>#REF!</v>
      </c>
      <c r="F749" t="e">
        <f>IF('01.06.2016'!#REF!="Психоневрол.",1,0)</f>
        <v>#REF!</v>
      </c>
      <c r="G749" t="e">
        <f>OR('01.06.2016'!#REF!="Інше",'01.06.2016'!#REF!="ЦРЛ",'01.06.2016'!#REF!="МЛ",'01.06.2016'!#REF!="Інфекційна")</f>
        <v>#REF!</v>
      </c>
      <c r="L749" t="e">
        <f t="shared" si="12"/>
        <v>#REF!</v>
      </c>
      <c r="N749" t="e">
        <f t="shared" si="12"/>
        <v>#REF!</v>
      </c>
    </row>
    <row r="750" spans="2:14" x14ac:dyDescent="0.25">
      <c r="B750" t="e">
        <f>IF('01.06.2016'!#REF!="НД",1,0)</f>
        <v>#REF!</v>
      </c>
      <c r="C750" t="e">
        <f>IF('01.06.2016'!#REF!="СНІДцентр",1,0)</f>
        <v>#REF!</v>
      </c>
      <c r="D750" t="e">
        <f>IF('01.06.2016'!#REF!="ПТБ",1,0)</f>
        <v>#REF!</v>
      </c>
      <c r="E750" t="e">
        <f>OR('01.06.2016'!#REF!="ПМСД",'01.06.2016'!#REF!="поліклініка")</f>
        <v>#REF!</v>
      </c>
      <c r="F750" t="e">
        <f>IF('01.06.2016'!#REF!="Психоневрол.",1,0)</f>
        <v>#REF!</v>
      </c>
      <c r="G750" t="e">
        <f>OR('01.06.2016'!#REF!="Інше",'01.06.2016'!#REF!="ЦРЛ",'01.06.2016'!#REF!="МЛ",'01.06.2016'!#REF!="Інфекційна")</f>
        <v>#REF!</v>
      </c>
      <c r="L750" t="e">
        <f t="shared" si="12"/>
        <v>#REF!</v>
      </c>
      <c r="N750" t="e">
        <f t="shared" si="12"/>
        <v>#REF!</v>
      </c>
    </row>
    <row r="751" spans="2:14" x14ac:dyDescent="0.25">
      <c r="B751" t="e">
        <f>IF('01.06.2016'!#REF!="НД",1,0)</f>
        <v>#REF!</v>
      </c>
      <c r="C751" t="e">
        <f>IF('01.06.2016'!#REF!="СНІДцентр",1,0)</f>
        <v>#REF!</v>
      </c>
      <c r="D751" t="e">
        <f>IF('01.06.2016'!#REF!="ПТБ",1,0)</f>
        <v>#REF!</v>
      </c>
      <c r="E751" t="e">
        <f>OR('01.06.2016'!#REF!="ПМСД",'01.06.2016'!#REF!="поліклініка")</f>
        <v>#REF!</v>
      </c>
      <c r="F751" t="e">
        <f>IF('01.06.2016'!#REF!="Психоневрол.",1,0)</f>
        <v>#REF!</v>
      </c>
      <c r="G751" t="e">
        <f>OR('01.06.2016'!#REF!="Інше",'01.06.2016'!#REF!="ЦРЛ",'01.06.2016'!#REF!="МЛ",'01.06.2016'!#REF!="Інфекційна")</f>
        <v>#REF!</v>
      </c>
      <c r="L751" t="e">
        <f t="shared" si="12"/>
        <v>#REF!</v>
      </c>
      <c r="N751" t="e">
        <f t="shared" si="12"/>
        <v>#REF!</v>
      </c>
    </row>
    <row r="752" spans="2:14" x14ac:dyDescent="0.25">
      <c r="B752" t="e">
        <f>IF('01.06.2016'!#REF!="НД",1,0)</f>
        <v>#REF!</v>
      </c>
      <c r="C752" t="e">
        <f>IF('01.06.2016'!#REF!="СНІДцентр",1,0)</f>
        <v>#REF!</v>
      </c>
      <c r="D752" t="e">
        <f>IF('01.06.2016'!#REF!="ПТБ",1,0)</f>
        <v>#REF!</v>
      </c>
      <c r="E752" t="e">
        <f>OR('01.06.2016'!#REF!="ПМСД",'01.06.2016'!#REF!="поліклініка")</f>
        <v>#REF!</v>
      </c>
      <c r="F752" t="e">
        <f>IF('01.06.2016'!#REF!="Психоневрол.",1,0)</f>
        <v>#REF!</v>
      </c>
      <c r="G752" t="e">
        <f>OR('01.06.2016'!#REF!="Інше",'01.06.2016'!#REF!="ЦРЛ",'01.06.2016'!#REF!="МЛ",'01.06.2016'!#REF!="Інфекційна")</f>
        <v>#REF!</v>
      </c>
      <c r="L752" t="e">
        <f t="shared" si="12"/>
        <v>#REF!</v>
      </c>
      <c r="N752" t="e">
        <f t="shared" si="12"/>
        <v>#REF!</v>
      </c>
    </row>
    <row r="753" spans="2:14" x14ac:dyDescent="0.25">
      <c r="B753" t="e">
        <f>IF('01.06.2016'!#REF!="НД",1,0)</f>
        <v>#REF!</v>
      </c>
      <c r="C753" t="e">
        <f>IF('01.06.2016'!#REF!="СНІДцентр",1,0)</f>
        <v>#REF!</v>
      </c>
      <c r="D753" t="e">
        <f>IF('01.06.2016'!#REF!="ПТБ",1,0)</f>
        <v>#REF!</v>
      </c>
      <c r="E753" t="e">
        <f>OR('01.06.2016'!#REF!="ПМСД",'01.06.2016'!#REF!="поліклініка")</f>
        <v>#REF!</v>
      </c>
      <c r="F753" t="e">
        <f>IF('01.06.2016'!#REF!="Психоневрол.",1,0)</f>
        <v>#REF!</v>
      </c>
      <c r="G753" t="e">
        <f>OR('01.06.2016'!#REF!="Інше",'01.06.2016'!#REF!="ЦРЛ",'01.06.2016'!#REF!="МЛ",'01.06.2016'!#REF!="Інфекційна")</f>
        <v>#REF!</v>
      </c>
      <c r="L753" t="e">
        <f t="shared" si="12"/>
        <v>#REF!</v>
      </c>
      <c r="N753" t="e">
        <f t="shared" si="12"/>
        <v>#REF!</v>
      </c>
    </row>
    <row r="754" spans="2:14" x14ac:dyDescent="0.25">
      <c r="B754" t="e">
        <f>IF('01.06.2016'!#REF!="НД",1,0)</f>
        <v>#REF!</v>
      </c>
      <c r="C754" t="e">
        <f>IF('01.06.2016'!#REF!="СНІДцентр",1,0)</f>
        <v>#REF!</v>
      </c>
      <c r="D754" t="e">
        <f>IF('01.06.2016'!#REF!="ПТБ",1,0)</f>
        <v>#REF!</v>
      </c>
      <c r="E754" t="e">
        <f>OR('01.06.2016'!#REF!="ПМСД",'01.06.2016'!#REF!="поліклініка")</f>
        <v>#REF!</v>
      </c>
      <c r="F754" t="e">
        <f>IF('01.06.2016'!#REF!="Психоневрол.",1,0)</f>
        <v>#REF!</v>
      </c>
      <c r="G754" t="e">
        <f>OR('01.06.2016'!#REF!="Інше",'01.06.2016'!#REF!="ЦРЛ",'01.06.2016'!#REF!="МЛ",'01.06.2016'!#REF!="Інфекційна")</f>
        <v>#REF!</v>
      </c>
      <c r="L754" t="e">
        <f t="shared" si="12"/>
        <v>#REF!</v>
      </c>
      <c r="N754" t="e">
        <f t="shared" si="12"/>
        <v>#REF!</v>
      </c>
    </row>
    <row r="755" spans="2:14" x14ac:dyDescent="0.25">
      <c r="B755" t="e">
        <f>IF('01.06.2016'!#REF!="НД",1,0)</f>
        <v>#REF!</v>
      </c>
      <c r="C755" t="e">
        <f>IF('01.06.2016'!#REF!="СНІДцентр",1,0)</f>
        <v>#REF!</v>
      </c>
      <c r="D755" t="e">
        <f>IF('01.06.2016'!#REF!="ПТБ",1,0)</f>
        <v>#REF!</v>
      </c>
      <c r="E755" t="e">
        <f>OR('01.06.2016'!#REF!="ПМСД",'01.06.2016'!#REF!="поліклініка")</f>
        <v>#REF!</v>
      </c>
      <c r="F755" t="e">
        <f>IF('01.06.2016'!#REF!="Психоневрол.",1,0)</f>
        <v>#REF!</v>
      </c>
      <c r="G755" t="e">
        <f>OR('01.06.2016'!#REF!="Інше",'01.06.2016'!#REF!="ЦРЛ",'01.06.2016'!#REF!="МЛ",'01.06.2016'!#REF!="Інфекційна")</f>
        <v>#REF!</v>
      </c>
      <c r="L755" t="e">
        <f t="shared" si="12"/>
        <v>#REF!</v>
      </c>
      <c r="N755" t="e">
        <f t="shared" si="12"/>
        <v>#REF!</v>
      </c>
    </row>
    <row r="756" spans="2:14" x14ac:dyDescent="0.25">
      <c r="B756" t="e">
        <f>IF('01.06.2016'!#REF!="НД",1,0)</f>
        <v>#REF!</v>
      </c>
      <c r="C756" t="e">
        <f>IF('01.06.2016'!#REF!="СНІДцентр",1,0)</f>
        <v>#REF!</v>
      </c>
      <c r="D756" t="e">
        <f>IF('01.06.2016'!#REF!="ПТБ",1,0)</f>
        <v>#REF!</v>
      </c>
      <c r="E756" t="e">
        <f>OR('01.06.2016'!#REF!="ПМСД",'01.06.2016'!#REF!="поліклініка")</f>
        <v>#REF!</v>
      </c>
      <c r="F756" t="e">
        <f>IF('01.06.2016'!#REF!="Психоневрол.",1,0)</f>
        <v>#REF!</v>
      </c>
      <c r="G756" t="e">
        <f>OR('01.06.2016'!#REF!="Інше",'01.06.2016'!#REF!="ЦРЛ",'01.06.2016'!#REF!="МЛ",'01.06.2016'!#REF!="Інфекційна")</f>
        <v>#REF!</v>
      </c>
      <c r="L756" t="e">
        <f t="shared" si="12"/>
        <v>#REF!</v>
      </c>
      <c r="N756" t="e">
        <f t="shared" si="12"/>
        <v>#REF!</v>
      </c>
    </row>
    <row r="757" spans="2:14" x14ac:dyDescent="0.25">
      <c r="B757" t="e">
        <f>IF('01.06.2016'!#REF!="НД",1,0)</f>
        <v>#REF!</v>
      </c>
      <c r="C757" t="e">
        <f>IF('01.06.2016'!#REF!="СНІДцентр",1,0)</f>
        <v>#REF!</v>
      </c>
      <c r="D757" t="e">
        <f>IF('01.06.2016'!#REF!="ПТБ",1,0)</f>
        <v>#REF!</v>
      </c>
      <c r="E757" t="e">
        <f>OR('01.06.2016'!#REF!="ПМСД",'01.06.2016'!#REF!="поліклініка")</f>
        <v>#REF!</v>
      </c>
      <c r="F757" t="e">
        <f>IF('01.06.2016'!#REF!="Психоневрол.",1,0)</f>
        <v>#REF!</v>
      </c>
      <c r="G757" t="e">
        <f>OR('01.06.2016'!#REF!="Інше",'01.06.2016'!#REF!="ЦРЛ",'01.06.2016'!#REF!="МЛ",'01.06.2016'!#REF!="Інфекційна")</f>
        <v>#REF!</v>
      </c>
      <c r="L757" t="e">
        <f t="shared" si="12"/>
        <v>#REF!</v>
      </c>
      <c r="N757" t="e">
        <f t="shared" si="12"/>
        <v>#REF!</v>
      </c>
    </row>
    <row r="758" spans="2:14" x14ac:dyDescent="0.25">
      <c r="B758" t="e">
        <f>IF('01.06.2016'!#REF!="НД",1,0)</f>
        <v>#REF!</v>
      </c>
      <c r="C758" t="e">
        <f>IF('01.06.2016'!#REF!="СНІДцентр",1,0)</f>
        <v>#REF!</v>
      </c>
      <c r="D758" t="e">
        <f>IF('01.06.2016'!#REF!="ПТБ",1,0)</f>
        <v>#REF!</v>
      </c>
      <c r="E758" t="e">
        <f>OR('01.06.2016'!#REF!="ПМСД",'01.06.2016'!#REF!="поліклініка")</f>
        <v>#REF!</v>
      </c>
      <c r="F758" t="e">
        <f>IF('01.06.2016'!#REF!="Психоневрол.",1,0)</f>
        <v>#REF!</v>
      </c>
      <c r="G758" t="e">
        <f>OR('01.06.2016'!#REF!="Інше",'01.06.2016'!#REF!="ЦРЛ",'01.06.2016'!#REF!="МЛ",'01.06.2016'!#REF!="Інфекційна")</f>
        <v>#REF!</v>
      </c>
      <c r="L758" t="e">
        <f t="shared" si="12"/>
        <v>#REF!</v>
      </c>
      <c r="N758" t="e">
        <f t="shared" si="12"/>
        <v>#REF!</v>
      </c>
    </row>
    <row r="759" spans="2:14" x14ac:dyDescent="0.25">
      <c r="B759" t="e">
        <f>IF('01.06.2016'!#REF!="НД",1,0)</f>
        <v>#REF!</v>
      </c>
      <c r="C759" t="e">
        <f>IF('01.06.2016'!#REF!="СНІДцентр",1,0)</f>
        <v>#REF!</v>
      </c>
      <c r="D759" t="e">
        <f>IF('01.06.2016'!#REF!="ПТБ",1,0)</f>
        <v>#REF!</v>
      </c>
      <c r="E759" t="e">
        <f>OR('01.06.2016'!#REF!="ПМСД",'01.06.2016'!#REF!="поліклініка")</f>
        <v>#REF!</v>
      </c>
      <c r="F759" t="e">
        <f>IF('01.06.2016'!#REF!="Психоневрол.",1,0)</f>
        <v>#REF!</v>
      </c>
      <c r="G759" t="e">
        <f>OR('01.06.2016'!#REF!="Інше",'01.06.2016'!#REF!="ЦРЛ",'01.06.2016'!#REF!="МЛ",'01.06.2016'!#REF!="Інфекційна")</f>
        <v>#REF!</v>
      </c>
      <c r="L759" t="e">
        <f t="shared" si="12"/>
        <v>#REF!</v>
      </c>
      <c r="N759" t="e">
        <f t="shared" si="12"/>
        <v>#REF!</v>
      </c>
    </row>
    <row r="760" spans="2:14" x14ac:dyDescent="0.25">
      <c r="B760" t="e">
        <f>IF('01.06.2016'!#REF!="НД",1,0)</f>
        <v>#REF!</v>
      </c>
      <c r="C760" t="e">
        <f>IF('01.06.2016'!#REF!="СНІДцентр",1,0)</f>
        <v>#REF!</v>
      </c>
      <c r="D760" t="e">
        <f>IF('01.06.2016'!#REF!="ПТБ",1,0)</f>
        <v>#REF!</v>
      </c>
      <c r="E760" t="e">
        <f>OR('01.06.2016'!#REF!="ПМСД",'01.06.2016'!#REF!="поліклініка")</f>
        <v>#REF!</v>
      </c>
      <c r="F760" t="e">
        <f>IF('01.06.2016'!#REF!="Психоневрол.",1,0)</f>
        <v>#REF!</v>
      </c>
      <c r="G760" t="e">
        <f>OR('01.06.2016'!#REF!="Інше",'01.06.2016'!#REF!="ЦРЛ",'01.06.2016'!#REF!="МЛ",'01.06.2016'!#REF!="Інфекційна")</f>
        <v>#REF!</v>
      </c>
      <c r="L760" t="e">
        <f t="shared" si="12"/>
        <v>#REF!</v>
      </c>
      <c r="N760" t="e">
        <f t="shared" si="12"/>
        <v>#REF!</v>
      </c>
    </row>
    <row r="761" spans="2:14" x14ac:dyDescent="0.25">
      <c r="B761" t="e">
        <f>IF('01.06.2016'!#REF!="НД",1,0)</f>
        <v>#REF!</v>
      </c>
      <c r="C761" t="e">
        <f>IF('01.06.2016'!#REF!="СНІДцентр",1,0)</f>
        <v>#REF!</v>
      </c>
      <c r="D761" t="e">
        <f>IF('01.06.2016'!#REF!="ПТБ",1,0)</f>
        <v>#REF!</v>
      </c>
      <c r="E761" t="e">
        <f>OR('01.06.2016'!#REF!="ПМСД",'01.06.2016'!#REF!="поліклініка")</f>
        <v>#REF!</v>
      </c>
      <c r="F761" t="e">
        <f>IF('01.06.2016'!#REF!="Психоневрол.",1,0)</f>
        <v>#REF!</v>
      </c>
      <c r="G761" t="e">
        <f>OR('01.06.2016'!#REF!="Інше",'01.06.2016'!#REF!="ЦРЛ",'01.06.2016'!#REF!="МЛ",'01.06.2016'!#REF!="Інфекційна")</f>
        <v>#REF!</v>
      </c>
      <c r="L761" t="e">
        <f t="shared" si="12"/>
        <v>#REF!</v>
      </c>
      <c r="N761" t="e">
        <f t="shared" si="12"/>
        <v>#REF!</v>
      </c>
    </row>
    <row r="762" spans="2:14" x14ac:dyDescent="0.25">
      <c r="B762" t="e">
        <f>IF('01.06.2016'!#REF!="НД",1,0)</f>
        <v>#REF!</v>
      </c>
      <c r="C762" t="e">
        <f>IF('01.06.2016'!#REF!="СНІДцентр",1,0)</f>
        <v>#REF!</v>
      </c>
      <c r="D762" t="e">
        <f>IF('01.06.2016'!#REF!="ПТБ",1,0)</f>
        <v>#REF!</v>
      </c>
      <c r="E762" t="e">
        <f>OR('01.06.2016'!#REF!="ПМСД",'01.06.2016'!#REF!="поліклініка")</f>
        <v>#REF!</v>
      </c>
      <c r="F762" t="e">
        <f>IF('01.06.2016'!#REF!="Психоневрол.",1,0)</f>
        <v>#REF!</v>
      </c>
      <c r="G762" t="e">
        <f>OR('01.06.2016'!#REF!="Інше",'01.06.2016'!#REF!="ЦРЛ",'01.06.2016'!#REF!="МЛ",'01.06.2016'!#REF!="Інфекційна")</f>
        <v>#REF!</v>
      </c>
      <c r="L762" t="e">
        <f t="shared" si="12"/>
        <v>#REF!</v>
      </c>
      <c r="N762" t="e">
        <f t="shared" si="12"/>
        <v>#REF!</v>
      </c>
    </row>
    <row r="763" spans="2:14" x14ac:dyDescent="0.25">
      <c r="B763" t="e">
        <f>IF('01.06.2016'!#REF!="НД",1,0)</f>
        <v>#REF!</v>
      </c>
      <c r="C763" t="e">
        <f>IF('01.06.2016'!#REF!="СНІДцентр",1,0)</f>
        <v>#REF!</v>
      </c>
      <c r="D763" t="e">
        <f>IF('01.06.2016'!#REF!="ПТБ",1,0)</f>
        <v>#REF!</v>
      </c>
      <c r="E763" t="e">
        <f>OR('01.06.2016'!#REF!="ПМСД",'01.06.2016'!#REF!="поліклініка")</f>
        <v>#REF!</v>
      </c>
      <c r="F763" t="e">
        <f>IF('01.06.2016'!#REF!="Психоневрол.",1,0)</f>
        <v>#REF!</v>
      </c>
      <c r="G763" t="e">
        <f>OR('01.06.2016'!#REF!="Інше",'01.06.2016'!#REF!="ЦРЛ",'01.06.2016'!#REF!="МЛ",'01.06.2016'!#REF!="Інфекційна")</f>
        <v>#REF!</v>
      </c>
      <c r="L763" t="e">
        <f t="shared" si="12"/>
        <v>#REF!</v>
      </c>
      <c r="N763" t="e">
        <f t="shared" si="12"/>
        <v>#REF!</v>
      </c>
    </row>
    <row r="764" spans="2:14" x14ac:dyDescent="0.25">
      <c r="B764" t="e">
        <f>IF('01.06.2016'!#REF!="НД",1,0)</f>
        <v>#REF!</v>
      </c>
      <c r="C764" t="e">
        <f>IF('01.06.2016'!#REF!="СНІДцентр",1,0)</f>
        <v>#REF!</v>
      </c>
      <c r="D764" t="e">
        <f>IF('01.06.2016'!#REF!="ПТБ",1,0)</f>
        <v>#REF!</v>
      </c>
      <c r="E764" t="e">
        <f>OR('01.06.2016'!#REF!="ПМСД",'01.06.2016'!#REF!="поліклініка")</f>
        <v>#REF!</v>
      </c>
      <c r="F764" t="e">
        <f>IF('01.06.2016'!#REF!="Психоневрол.",1,0)</f>
        <v>#REF!</v>
      </c>
      <c r="G764" t="e">
        <f>OR('01.06.2016'!#REF!="Інше",'01.06.2016'!#REF!="ЦРЛ",'01.06.2016'!#REF!="МЛ",'01.06.2016'!#REF!="Інфекційна")</f>
        <v>#REF!</v>
      </c>
      <c r="L764" t="e">
        <f t="shared" si="12"/>
        <v>#REF!</v>
      </c>
      <c r="N764" t="e">
        <f t="shared" si="12"/>
        <v>#REF!</v>
      </c>
    </row>
    <row r="765" spans="2:14" x14ac:dyDescent="0.25">
      <c r="B765" t="e">
        <f>IF('01.06.2016'!#REF!="НД",1,0)</f>
        <v>#REF!</v>
      </c>
      <c r="C765" t="e">
        <f>IF('01.06.2016'!#REF!="СНІДцентр",1,0)</f>
        <v>#REF!</v>
      </c>
      <c r="D765" t="e">
        <f>IF('01.06.2016'!#REF!="ПТБ",1,0)</f>
        <v>#REF!</v>
      </c>
      <c r="E765" t="e">
        <f>OR('01.06.2016'!#REF!="ПМСД",'01.06.2016'!#REF!="поліклініка")</f>
        <v>#REF!</v>
      </c>
      <c r="F765" t="e">
        <f>IF('01.06.2016'!#REF!="Психоневрол.",1,0)</f>
        <v>#REF!</v>
      </c>
      <c r="G765" t="e">
        <f>OR('01.06.2016'!#REF!="Інше",'01.06.2016'!#REF!="ЦРЛ",'01.06.2016'!#REF!="МЛ",'01.06.2016'!#REF!="Інфекційна")</f>
        <v>#REF!</v>
      </c>
      <c r="L765" t="e">
        <f t="shared" si="12"/>
        <v>#REF!</v>
      </c>
      <c r="N765" t="e">
        <f t="shared" si="12"/>
        <v>#REF!</v>
      </c>
    </row>
    <row r="766" spans="2:14" x14ac:dyDescent="0.25">
      <c r="B766" t="e">
        <f>IF('01.06.2016'!#REF!="НД",1,0)</f>
        <v>#REF!</v>
      </c>
      <c r="C766" t="e">
        <f>IF('01.06.2016'!#REF!="СНІДцентр",1,0)</f>
        <v>#REF!</v>
      </c>
      <c r="D766" t="e">
        <f>IF('01.06.2016'!#REF!="ПТБ",1,0)</f>
        <v>#REF!</v>
      </c>
      <c r="E766" t="e">
        <f>OR('01.06.2016'!#REF!="ПМСД",'01.06.2016'!#REF!="поліклініка")</f>
        <v>#REF!</v>
      </c>
      <c r="F766" t="e">
        <f>IF('01.06.2016'!#REF!="Психоневрол.",1,0)</f>
        <v>#REF!</v>
      </c>
      <c r="G766" t="e">
        <f>OR('01.06.2016'!#REF!="Інше",'01.06.2016'!#REF!="ЦРЛ",'01.06.2016'!#REF!="МЛ",'01.06.2016'!#REF!="Інфекційна")</f>
        <v>#REF!</v>
      </c>
      <c r="L766" t="e">
        <f t="shared" si="12"/>
        <v>#REF!</v>
      </c>
      <c r="N766" t="e">
        <f t="shared" si="12"/>
        <v>#REF!</v>
      </c>
    </row>
    <row r="767" spans="2:14" x14ac:dyDescent="0.25">
      <c r="B767" t="e">
        <f>IF('01.06.2016'!#REF!="НД",1,0)</f>
        <v>#REF!</v>
      </c>
      <c r="C767" t="e">
        <f>IF('01.06.2016'!#REF!="СНІДцентр",1,0)</f>
        <v>#REF!</v>
      </c>
      <c r="D767" t="e">
        <f>IF('01.06.2016'!#REF!="ПТБ",1,0)</f>
        <v>#REF!</v>
      </c>
      <c r="E767" t="e">
        <f>OR('01.06.2016'!#REF!="ПМСД",'01.06.2016'!#REF!="поліклініка")</f>
        <v>#REF!</v>
      </c>
      <c r="F767" t="e">
        <f>IF('01.06.2016'!#REF!="Психоневрол.",1,0)</f>
        <v>#REF!</v>
      </c>
      <c r="G767" t="e">
        <f>OR('01.06.2016'!#REF!="Інше",'01.06.2016'!#REF!="ЦРЛ",'01.06.2016'!#REF!="МЛ",'01.06.2016'!#REF!="Інфекційна")</f>
        <v>#REF!</v>
      </c>
      <c r="L767" t="e">
        <f t="shared" si="12"/>
        <v>#REF!</v>
      </c>
      <c r="N767" t="e">
        <f t="shared" si="12"/>
        <v>#REF!</v>
      </c>
    </row>
    <row r="768" spans="2:14" x14ac:dyDescent="0.25">
      <c r="B768" t="e">
        <f>IF('01.06.2016'!#REF!="НД",1,0)</f>
        <v>#REF!</v>
      </c>
      <c r="C768" t="e">
        <f>IF('01.06.2016'!#REF!="СНІДцентр",1,0)</f>
        <v>#REF!</v>
      </c>
      <c r="D768" t="e">
        <f>IF('01.06.2016'!#REF!="ПТБ",1,0)</f>
        <v>#REF!</v>
      </c>
      <c r="E768" t="e">
        <f>OR('01.06.2016'!#REF!="ПМСД",'01.06.2016'!#REF!="поліклініка")</f>
        <v>#REF!</v>
      </c>
      <c r="F768" t="e">
        <f>IF('01.06.2016'!#REF!="Психоневрол.",1,0)</f>
        <v>#REF!</v>
      </c>
      <c r="G768" t="e">
        <f>OR('01.06.2016'!#REF!="Інше",'01.06.2016'!#REF!="ЦРЛ",'01.06.2016'!#REF!="МЛ",'01.06.2016'!#REF!="Інфекційна")</f>
        <v>#REF!</v>
      </c>
      <c r="L768" t="e">
        <f t="shared" si="12"/>
        <v>#REF!</v>
      </c>
      <c r="N768" t="e">
        <f t="shared" si="12"/>
        <v>#REF!</v>
      </c>
    </row>
    <row r="769" spans="2:14" x14ac:dyDescent="0.25">
      <c r="B769" t="e">
        <f>IF('01.06.2016'!#REF!="НД",1,0)</f>
        <v>#REF!</v>
      </c>
      <c r="C769" t="e">
        <f>IF('01.06.2016'!#REF!="СНІДцентр",1,0)</f>
        <v>#REF!</v>
      </c>
      <c r="D769" t="e">
        <f>IF('01.06.2016'!#REF!="ПТБ",1,0)</f>
        <v>#REF!</v>
      </c>
      <c r="E769" t="e">
        <f>OR('01.06.2016'!#REF!="ПМСД",'01.06.2016'!#REF!="поліклініка")</f>
        <v>#REF!</v>
      </c>
      <c r="F769" t="e">
        <f>IF('01.06.2016'!#REF!="Психоневрол.",1,0)</f>
        <v>#REF!</v>
      </c>
      <c r="G769" t="e">
        <f>OR('01.06.2016'!#REF!="Інше",'01.06.2016'!#REF!="ЦРЛ",'01.06.2016'!#REF!="МЛ",'01.06.2016'!#REF!="Інфекційна")</f>
        <v>#REF!</v>
      </c>
      <c r="L769" t="e">
        <f t="shared" si="12"/>
        <v>#REF!</v>
      </c>
      <c r="N769" t="e">
        <f t="shared" si="12"/>
        <v>#REF!</v>
      </c>
    </row>
    <row r="770" spans="2:14" x14ac:dyDescent="0.25">
      <c r="B770" t="e">
        <f>IF('01.06.2016'!#REF!="НД",1,0)</f>
        <v>#REF!</v>
      </c>
      <c r="C770" t="e">
        <f>IF('01.06.2016'!#REF!="СНІДцентр",1,0)</f>
        <v>#REF!</v>
      </c>
      <c r="D770" t="e">
        <f>IF('01.06.2016'!#REF!="ПТБ",1,0)</f>
        <v>#REF!</v>
      </c>
      <c r="E770" t="e">
        <f>OR('01.06.2016'!#REF!="ПМСД",'01.06.2016'!#REF!="поліклініка")</f>
        <v>#REF!</v>
      </c>
      <c r="F770" t="e">
        <f>IF('01.06.2016'!#REF!="Психоневрол.",1,0)</f>
        <v>#REF!</v>
      </c>
      <c r="G770" t="e">
        <f>OR('01.06.2016'!#REF!="Інше",'01.06.2016'!#REF!="ЦРЛ",'01.06.2016'!#REF!="МЛ",'01.06.2016'!#REF!="Інфекційна")</f>
        <v>#REF!</v>
      </c>
      <c r="L770" t="e">
        <f t="shared" si="12"/>
        <v>#REF!</v>
      </c>
      <c r="N770" t="e">
        <f t="shared" si="12"/>
        <v>#REF!</v>
      </c>
    </row>
    <row r="771" spans="2:14" x14ac:dyDescent="0.25">
      <c r="B771" t="e">
        <f>IF('01.06.2016'!#REF!="НД",1,0)</f>
        <v>#REF!</v>
      </c>
      <c r="C771" t="e">
        <f>IF('01.06.2016'!#REF!="СНІДцентр",1,0)</f>
        <v>#REF!</v>
      </c>
      <c r="D771" t="e">
        <f>IF('01.06.2016'!#REF!="ПТБ",1,0)</f>
        <v>#REF!</v>
      </c>
      <c r="E771" t="e">
        <f>OR('01.06.2016'!#REF!="ПМСД",'01.06.2016'!#REF!="поліклініка")</f>
        <v>#REF!</v>
      </c>
      <c r="F771" t="e">
        <f>IF('01.06.2016'!#REF!="Психоневрол.",1,0)</f>
        <v>#REF!</v>
      </c>
      <c r="G771" t="e">
        <f>OR('01.06.2016'!#REF!="Інше",'01.06.2016'!#REF!="ЦРЛ",'01.06.2016'!#REF!="МЛ",'01.06.2016'!#REF!="Інфекційна")</f>
        <v>#REF!</v>
      </c>
      <c r="L771" t="e">
        <f t="shared" si="12"/>
        <v>#REF!</v>
      </c>
      <c r="N771" t="e">
        <f t="shared" si="12"/>
        <v>#REF!</v>
      </c>
    </row>
    <row r="772" spans="2:14" x14ac:dyDescent="0.25">
      <c r="B772" t="e">
        <f>IF('01.06.2016'!#REF!="НД",1,0)</f>
        <v>#REF!</v>
      </c>
      <c r="C772" t="e">
        <f>IF('01.06.2016'!#REF!="СНІДцентр",1,0)</f>
        <v>#REF!</v>
      </c>
      <c r="D772" t="e">
        <f>IF('01.06.2016'!#REF!="ПТБ",1,0)</f>
        <v>#REF!</v>
      </c>
      <c r="E772" t="e">
        <f>OR('01.06.2016'!#REF!="ПМСД",'01.06.2016'!#REF!="поліклініка")</f>
        <v>#REF!</v>
      </c>
      <c r="F772" t="e">
        <f>IF('01.06.2016'!#REF!="Психоневрол.",1,0)</f>
        <v>#REF!</v>
      </c>
      <c r="G772" t="e">
        <f>OR('01.06.2016'!#REF!="Інше",'01.06.2016'!#REF!="ЦРЛ",'01.06.2016'!#REF!="МЛ",'01.06.2016'!#REF!="Інфекційна")</f>
        <v>#REF!</v>
      </c>
      <c r="L772" t="e">
        <f t="shared" si="12"/>
        <v>#REF!</v>
      </c>
      <c r="N772" t="e">
        <f t="shared" si="12"/>
        <v>#REF!</v>
      </c>
    </row>
    <row r="773" spans="2:14" x14ac:dyDescent="0.25">
      <c r="B773" t="e">
        <f>IF('01.06.2016'!#REF!="НД",1,0)</f>
        <v>#REF!</v>
      </c>
      <c r="C773" t="e">
        <f>IF('01.06.2016'!#REF!="СНІДцентр",1,0)</f>
        <v>#REF!</v>
      </c>
      <c r="D773" t="e">
        <f>IF('01.06.2016'!#REF!="ПТБ",1,0)</f>
        <v>#REF!</v>
      </c>
      <c r="E773" t="e">
        <f>OR('01.06.2016'!#REF!="ПМСД",'01.06.2016'!#REF!="поліклініка")</f>
        <v>#REF!</v>
      </c>
      <c r="F773" t="e">
        <f>IF('01.06.2016'!#REF!="Психоневрол.",1,0)</f>
        <v>#REF!</v>
      </c>
      <c r="G773" t="e">
        <f>OR('01.06.2016'!#REF!="Інше",'01.06.2016'!#REF!="ЦРЛ",'01.06.2016'!#REF!="МЛ",'01.06.2016'!#REF!="Інфекційна")</f>
        <v>#REF!</v>
      </c>
      <c r="L773" t="e">
        <f t="shared" si="12"/>
        <v>#REF!</v>
      </c>
      <c r="N773" t="e">
        <f t="shared" si="12"/>
        <v>#REF!</v>
      </c>
    </row>
    <row r="774" spans="2:14" x14ac:dyDescent="0.25">
      <c r="B774" t="e">
        <f>IF('01.06.2016'!#REF!="НД",1,0)</f>
        <v>#REF!</v>
      </c>
      <c r="C774" t="e">
        <f>IF('01.06.2016'!#REF!="СНІДцентр",1,0)</f>
        <v>#REF!</v>
      </c>
      <c r="D774" t="e">
        <f>IF('01.06.2016'!#REF!="ПТБ",1,0)</f>
        <v>#REF!</v>
      </c>
      <c r="E774" t="e">
        <f>OR('01.06.2016'!#REF!="ПМСД",'01.06.2016'!#REF!="поліклініка")</f>
        <v>#REF!</v>
      </c>
      <c r="F774" t="e">
        <f>IF('01.06.2016'!#REF!="Психоневрол.",1,0)</f>
        <v>#REF!</v>
      </c>
      <c r="G774" t="e">
        <f>OR('01.06.2016'!#REF!="Інше",'01.06.2016'!#REF!="ЦРЛ",'01.06.2016'!#REF!="МЛ",'01.06.2016'!#REF!="Інфекційна")</f>
        <v>#REF!</v>
      </c>
      <c r="L774" t="e">
        <f t="shared" si="12"/>
        <v>#REF!</v>
      </c>
      <c r="N774" t="e">
        <f t="shared" si="12"/>
        <v>#REF!</v>
      </c>
    </row>
    <row r="775" spans="2:14" x14ac:dyDescent="0.25">
      <c r="B775" t="e">
        <f>IF('01.06.2016'!#REF!="НД",1,0)</f>
        <v>#REF!</v>
      </c>
      <c r="C775" t="e">
        <f>IF('01.06.2016'!#REF!="СНІДцентр",1,0)</f>
        <v>#REF!</v>
      </c>
      <c r="D775" t="e">
        <f>IF('01.06.2016'!#REF!="ПТБ",1,0)</f>
        <v>#REF!</v>
      </c>
      <c r="E775" t="e">
        <f>OR('01.06.2016'!#REF!="ПМСД",'01.06.2016'!#REF!="поліклініка")</f>
        <v>#REF!</v>
      </c>
      <c r="F775" t="e">
        <f>IF('01.06.2016'!#REF!="Психоневрол.",1,0)</f>
        <v>#REF!</v>
      </c>
      <c r="G775" t="e">
        <f>OR('01.06.2016'!#REF!="Інше",'01.06.2016'!#REF!="ЦРЛ",'01.06.2016'!#REF!="МЛ",'01.06.2016'!#REF!="Інфекційна")</f>
        <v>#REF!</v>
      </c>
      <c r="L775" t="e">
        <f t="shared" ref="L775:N838" si="13">N(E775)</f>
        <v>#REF!</v>
      </c>
      <c r="N775" t="e">
        <f t="shared" si="13"/>
        <v>#REF!</v>
      </c>
    </row>
    <row r="776" spans="2:14" x14ac:dyDescent="0.25">
      <c r="B776" t="e">
        <f>IF('01.06.2016'!#REF!="НД",1,0)</f>
        <v>#REF!</v>
      </c>
      <c r="C776" t="e">
        <f>IF('01.06.2016'!#REF!="СНІДцентр",1,0)</f>
        <v>#REF!</v>
      </c>
      <c r="D776" t="e">
        <f>IF('01.06.2016'!#REF!="ПТБ",1,0)</f>
        <v>#REF!</v>
      </c>
      <c r="E776" t="e">
        <f>OR('01.06.2016'!#REF!="ПМСД",'01.06.2016'!#REF!="поліклініка")</f>
        <v>#REF!</v>
      </c>
      <c r="F776" t="e">
        <f>IF('01.06.2016'!#REF!="Психоневрол.",1,0)</f>
        <v>#REF!</v>
      </c>
      <c r="G776" t="e">
        <f>OR('01.06.2016'!#REF!="Інше",'01.06.2016'!#REF!="ЦРЛ",'01.06.2016'!#REF!="МЛ",'01.06.2016'!#REF!="Інфекційна")</f>
        <v>#REF!</v>
      </c>
      <c r="L776" t="e">
        <f t="shared" si="13"/>
        <v>#REF!</v>
      </c>
      <c r="N776" t="e">
        <f t="shared" si="13"/>
        <v>#REF!</v>
      </c>
    </row>
    <row r="777" spans="2:14" x14ac:dyDescent="0.25">
      <c r="B777" t="e">
        <f>IF('01.06.2016'!#REF!="НД",1,0)</f>
        <v>#REF!</v>
      </c>
      <c r="C777" t="e">
        <f>IF('01.06.2016'!#REF!="СНІДцентр",1,0)</f>
        <v>#REF!</v>
      </c>
      <c r="D777" t="e">
        <f>IF('01.06.2016'!#REF!="ПТБ",1,0)</f>
        <v>#REF!</v>
      </c>
      <c r="E777" t="e">
        <f>OR('01.06.2016'!#REF!="ПМСД",'01.06.2016'!#REF!="поліклініка")</f>
        <v>#REF!</v>
      </c>
      <c r="F777" t="e">
        <f>IF('01.06.2016'!#REF!="Психоневрол.",1,0)</f>
        <v>#REF!</v>
      </c>
      <c r="G777" t="e">
        <f>OR('01.06.2016'!#REF!="Інше",'01.06.2016'!#REF!="ЦРЛ",'01.06.2016'!#REF!="МЛ",'01.06.2016'!#REF!="Інфекційна")</f>
        <v>#REF!</v>
      </c>
      <c r="L777" t="e">
        <f t="shared" si="13"/>
        <v>#REF!</v>
      </c>
      <c r="N777" t="e">
        <f t="shared" si="13"/>
        <v>#REF!</v>
      </c>
    </row>
    <row r="778" spans="2:14" x14ac:dyDescent="0.25">
      <c r="B778" t="e">
        <f>IF('01.06.2016'!#REF!="НД",1,0)</f>
        <v>#REF!</v>
      </c>
      <c r="C778" t="e">
        <f>IF('01.06.2016'!#REF!="СНІДцентр",1,0)</f>
        <v>#REF!</v>
      </c>
      <c r="D778" t="e">
        <f>IF('01.06.2016'!#REF!="ПТБ",1,0)</f>
        <v>#REF!</v>
      </c>
      <c r="E778" t="e">
        <f>OR('01.06.2016'!#REF!="ПМСД",'01.06.2016'!#REF!="поліклініка")</f>
        <v>#REF!</v>
      </c>
      <c r="F778" t="e">
        <f>IF('01.06.2016'!#REF!="Психоневрол.",1,0)</f>
        <v>#REF!</v>
      </c>
      <c r="G778" t="e">
        <f>OR('01.06.2016'!#REF!="Інше",'01.06.2016'!#REF!="ЦРЛ",'01.06.2016'!#REF!="МЛ",'01.06.2016'!#REF!="Інфекційна")</f>
        <v>#REF!</v>
      </c>
      <c r="L778" t="e">
        <f t="shared" si="13"/>
        <v>#REF!</v>
      </c>
      <c r="N778" t="e">
        <f t="shared" si="13"/>
        <v>#REF!</v>
      </c>
    </row>
    <row r="779" spans="2:14" x14ac:dyDescent="0.25">
      <c r="B779" t="e">
        <f>IF('01.06.2016'!#REF!="НД",1,0)</f>
        <v>#REF!</v>
      </c>
      <c r="C779" t="e">
        <f>IF('01.06.2016'!#REF!="СНІДцентр",1,0)</f>
        <v>#REF!</v>
      </c>
      <c r="D779" t="e">
        <f>IF('01.06.2016'!#REF!="ПТБ",1,0)</f>
        <v>#REF!</v>
      </c>
      <c r="E779" t="e">
        <f>OR('01.06.2016'!#REF!="ПМСД",'01.06.2016'!#REF!="поліклініка")</f>
        <v>#REF!</v>
      </c>
      <c r="F779" t="e">
        <f>IF('01.06.2016'!#REF!="Психоневрол.",1,0)</f>
        <v>#REF!</v>
      </c>
      <c r="G779" t="e">
        <f>OR('01.06.2016'!#REF!="Інше",'01.06.2016'!#REF!="ЦРЛ",'01.06.2016'!#REF!="МЛ",'01.06.2016'!#REF!="Інфекційна")</f>
        <v>#REF!</v>
      </c>
      <c r="L779" t="e">
        <f t="shared" si="13"/>
        <v>#REF!</v>
      </c>
      <c r="N779" t="e">
        <f t="shared" si="13"/>
        <v>#REF!</v>
      </c>
    </row>
    <row r="780" spans="2:14" x14ac:dyDescent="0.25">
      <c r="B780" t="e">
        <f>IF('01.06.2016'!#REF!="НД",1,0)</f>
        <v>#REF!</v>
      </c>
      <c r="C780" t="e">
        <f>IF('01.06.2016'!#REF!="СНІДцентр",1,0)</f>
        <v>#REF!</v>
      </c>
      <c r="D780" t="e">
        <f>IF('01.06.2016'!#REF!="ПТБ",1,0)</f>
        <v>#REF!</v>
      </c>
      <c r="E780" t="e">
        <f>OR('01.06.2016'!#REF!="ПМСД",'01.06.2016'!#REF!="поліклініка")</f>
        <v>#REF!</v>
      </c>
      <c r="F780" t="e">
        <f>IF('01.06.2016'!#REF!="Психоневрол.",1,0)</f>
        <v>#REF!</v>
      </c>
      <c r="G780" t="e">
        <f>OR('01.06.2016'!#REF!="Інше",'01.06.2016'!#REF!="ЦРЛ",'01.06.2016'!#REF!="МЛ",'01.06.2016'!#REF!="Інфекційна")</f>
        <v>#REF!</v>
      </c>
      <c r="L780" t="e">
        <f t="shared" si="13"/>
        <v>#REF!</v>
      </c>
      <c r="N780" t="e">
        <f t="shared" si="13"/>
        <v>#REF!</v>
      </c>
    </row>
    <row r="781" spans="2:14" x14ac:dyDescent="0.25">
      <c r="B781" t="e">
        <f>IF('01.06.2016'!#REF!="НД",1,0)</f>
        <v>#REF!</v>
      </c>
      <c r="C781" t="e">
        <f>IF('01.06.2016'!#REF!="СНІДцентр",1,0)</f>
        <v>#REF!</v>
      </c>
      <c r="D781" t="e">
        <f>IF('01.06.2016'!#REF!="ПТБ",1,0)</f>
        <v>#REF!</v>
      </c>
      <c r="E781" t="e">
        <f>OR('01.06.2016'!#REF!="ПМСД",'01.06.2016'!#REF!="поліклініка")</f>
        <v>#REF!</v>
      </c>
      <c r="F781" t="e">
        <f>IF('01.06.2016'!#REF!="Психоневрол.",1,0)</f>
        <v>#REF!</v>
      </c>
      <c r="G781" t="e">
        <f>OR('01.06.2016'!#REF!="Інше",'01.06.2016'!#REF!="ЦРЛ",'01.06.2016'!#REF!="МЛ",'01.06.2016'!#REF!="Інфекційна")</f>
        <v>#REF!</v>
      </c>
      <c r="L781" t="e">
        <f t="shared" si="13"/>
        <v>#REF!</v>
      </c>
      <c r="N781" t="e">
        <f t="shared" si="13"/>
        <v>#REF!</v>
      </c>
    </row>
    <row r="782" spans="2:14" x14ac:dyDescent="0.25">
      <c r="B782" t="e">
        <f>IF('01.06.2016'!#REF!="НД",1,0)</f>
        <v>#REF!</v>
      </c>
      <c r="C782" t="e">
        <f>IF('01.06.2016'!#REF!="СНІДцентр",1,0)</f>
        <v>#REF!</v>
      </c>
      <c r="D782" t="e">
        <f>IF('01.06.2016'!#REF!="ПТБ",1,0)</f>
        <v>#REF!</v>
      </c>
      <c r="E782" t="e">
        <f>OR('01.06.2016'!#REF!="ПМСД",'01.06.2016'!#REF!="поліклініка")</f>
        <v>#REF!</v>
      </c>
      <c r="F782" t="e">
        <f>IF('01.06.2016'!#REF!="Психоневрол.",1,0)</f>
        <v>#REF!</v>
      </c>
      <c r="G782" t="e">
        <f>OR('01.06.2016'!#REF!="Інше",'01.06.2016'!#REF!="ЦРЛ",'01.06.2016'!#REF!="МЛ",'01.06.2016'!#REF!="Інфекційна")</f>
        <v>#REF!</v>
      </c>
      <c r="L782" t="e">
        <f t="shared" si="13"/>
        <v>#REF!</v>
      </c>
      <c r="N782" t="e">
        <f t="shared" si="13"/>
        <v>#REF!</v>
      </c>
    </row>
    <row r="783" spans="2:14" x14ac:dyDescent="0.25">
      <c r="B783" t="e">
        <f>IF('01.06.2016'!#REF!="НД",1,0)</f>
        <v>#REF!</v>
      </c>
      <c r="C783" t="e">
        <f>IF('01.06.2016'!#REF!="СНІДцентр",1,0)</f>
        <v>#REF!</v>
      </c>
      <c r="D783" t="e">
        <f>IF('01.06.2016'!#REF!="ПТБ",1,0)</f>
        <v>#REF!</v>
      </c>
      <c r="E783" t="e">
        <f>OR('01.06.2016'!#REF!="ПМСД",'01.06.2016'!#REF!="поліклініка")</f>
        <v>#REF!</v>
      </c>
      <c r="F783" t="e">
        <f>IF('01.06.2016'!#REF!="Психоневрол.",1,0)</f>
        <v>#REF!</v>
      </c>
      <c r="G783" t="e">
        <f>OR('01.06.2016'!#REF!="Інше",'01.06.2016'!#REF!="ЦРЛ",'01.06.2016'!#REF!="МЛ",'01.06.2016'!#REF!="Інфекційна")</f>
        <v>#REF!</v>
      </c>
      <c r="L783" t="e">
        <f t="shared" si="13"/>
        <v>#REF!</v>
      </c>
      <c r="N783" t="e">
        <f t="shared" si="13"/>
        <v>#REF!</v>
      </c>
    </row>
    <row r="784" spans="2:14" x14ac:dyDescent="0.25">
      <c r="B784" t="e">
        <f>IF('01.06.2016'!#REF!="НД",1,0)</f>
        <v>#REF!</v>
      </c>
      <c r="C784" t="e">
        <f>IF('01.06.2016'!#REF!="СНІДцентр",1,0)</f>
        <v>#REF!</v>
      </c>
      <c r="D784" t="e">
        <f>IF('01.06.2016'!#REF!="ПТБ",1,0)</f>
        <v>#REF!</v>
      </c>
      <c r="E784" t="e">
        <f>OR('01.06.2016'!#REF!="ПМСД",'01.06.2016'!#REF!="поліклініка")</f>
        <v>#REF!</v>
      </c>
      <c r="F784" t="e">
        <f>IF('01.06.2016'!#REF!="Психоневрол.",1,0)</f>
        <v>#REF!</v>
      </c>
      <c r="G784" t="e">
        <f>OR('01.06.2016'!#REF!="Інше",'01.06.2016'!#REF!="ЦРЛ",'01.06.2016'!#REF!="МЛ",'01.06.2016'!#REF!="Інфекційна")</f>
        <v>#REF!</v>
      </c>
      <c r="L784" t="e">
        <f t="shared" si="13"/>
        <v>#REF!</v>
      </c>
      <c r="N784" t="e">
        <f t="shared" si="13"/>
        <v>#REF!</v>
      </c>
    </row>
    <row r="785" spans="2:14" x14ac:dyDescent="0.25">
      <c r="B785" t="e">
        <f>IF('01.06.2016'!#REF!="НД",1,0)</f>
        <v>#REF!</v>
      </c>
      <c r="C785" t="e">
        <f>IF('01.06.2016'!#REF!="СНІДцентр",1,0)</f>
        <v>#REF!</v>
      </c>
      <c r="D785" t="e">
        <f>IF('01.06.2016'!#REF!="ПТБ",1,0)</f>
        <v>#REF!</v>
      </c>
      <c r="E785" t="e">
        <f>OR('01.06.2016'!#REF!="ПМСД",'01.06.2016'!#REF!="поліклініка")</f>
        <v>#REF!</v>
      </c>
      <c r="F785" t="e">
        <f>IF('01.06.2016'!#REF!="Психоневрол.",1,0)</f>
        <v>#REF!</v>
      </c>
      <c r="G785" t="e">
        <f>OR('01.06.2016'!#REF!="Інше",'01.06.2016'!#REF!="ЦРЛ",'01.06.2016'!#REF!="МЛ",'01.06.2016'!#REF!="Інфекційна")</f>
        <v>#REF!</v>
      </c>
      <c r="L785" t="e">
        <f t="shared" si="13"/>
        <v>#REF!</v>
      </c>
      <c r="N785" t="e">
        <f t="shared" si="13"/>
        <v>#REF!</v>
      </c>
    </row>
    <row r="786" spans="2:14" x14ac:dyDescent="0.25">
      <c r="B786" t="e">
        <f>IF('01.06.2016'!#REF!="НД",1,0)</f>
        <v>#REF!</v>
      </c>
      <c r="C786" t="e">
        <f>IF('01.06.2016'!#REF!="СНІДцентр",1,0)</f>
        <v>#REF!</v>
      </c>
      <c r="D786" t="e">
        <f>IF('01.06.2016'!#REF!="ПТБ",1,0)</f>
        <v>#REF!</v>
      </c>
      <c r="E786" t="e">
        <f>OR('01.06.2016'!#REF!="ПМСД",'01.06.2016'!#REF!="поліклініка")</f>
        <v>#REF!</v>
      </c>
      <c r="F786" t="e">
        <f>IF('01.06.2016'!#REF!="Психоневрол.",1,0)</f>
        <v>#REF!</v>
      </c>
      <c r="G786" t="e">
        <f>OR('01.06.2016'!#REF!="Інше",'01.06.2016'!#REF!="ЦРЛ",'01.06.2016'!#REF!="МЛ",'01.06.2016'!#REF!="Інфекційна")</f>
        <v>#REF!</v>
      </c>
      <c r="L786" t="e">
        <f t="shared" si="13"/>
        <v>#REF!</v>
      </c>
      <c r="N786" t="e">
        <f t="shared" si="13"/>
        <v>#REF!</v>
      </c>
    </row>
    <row r="787" spans="2:14" x14ac:dyDescent="0.25">
      <c r="B787" t="e">
        <f>IF('01.06.2016'!#REF!="НД",1,0)</f>
        <v>#REF!</v>
      </c>
      <c r="C787" t="e">
        <f>IF('01.06.2016'!#REF!="СНІДцентр",1,0)</f>
        <v>#REF!</v>
      </c>
      <c r="D787" t="e">
        <f>IF('01.06.2016'!#REF!="ПТБ",1,0)</f>
        <v>#REF!</v>
      </c>
      <c r="E787" t="e">
        <f>OR('01.06.2016'!#REF!="ПМСД",'01.06.2016'!#REF!="поліклініка")</f>
        <v>#REF!</v>
      </c>
      <c r="F787" t="e">
        <f>IF('01.06.2016'!#REF!="Психоневрол.",1,0)</f>
        <v>#REF!</v>
      </c>
      <c r="G787" t="e">
        <f>OR('01.06.2016'!#REF!="Інше",'01.06.2016'!#REF!="ЦРЛ",'01.06.2016'!#REF!="МЛ",'01.06.2016'!#REF!="Інфекційна")</f>
        <v>#REF!</v>
      </c>
      <c r="L787" t="e">
        <f t="shared" si="13"/>
        <v>#REF!</v>
      </c>
      <c r="N787" t="e">
        <f t="shared" si="13"/>
        <v>#REF!</v>
      </c>
    </row>
    <row r="788" spans="2:14" x14ac:dyDescent="0.25">
      <c r="B788" t="e">
        <f>IF('01.06.2016'!#REF!="НД",1,0)</f>
        <v>#REF!</v>
      </c>
      <c r="C788" t="e">
        <f>IF('01.06.2016'!#REF!="СНІДцентр",1,0)</f>
        <v>#REF!</v>
      </c>
      <c r="D788" t="e">
        <f>IF('01.06.2016'!#REF!="ПТБ",1,0)</f>
        <v>#REF!</v>
      </c>
      <c r="E788" t="e">
        <f>OR('01.06.2016'!#REF!="ПМСД",'01.06.2016'!#REF!="поліклініка")</f>
        <v>#REF!</v>
      </c>
      <c r="F788" t="e">
        <f>IF('01.06.2016'!#REF!="Психоневрол.",1,0)</f>
        <v>#REF!</v>
      </c>
      <c r="G788" t="e">
        <f>OR('01.06.2016'!#REF!="Інше",'01.06.2016'!#REF!="ЦРЛ",'01.06.2016'!#REF!="МЛ",'01.06.2016'!#REF!="Інфекційна")</f>
        <v>#REF!</v>
      </c>
      <c r="L788" t="e">
        <f t="shared" si="13"/>
        <v>#REF!</v>
      </c>
      <c r="N788" t="e">
        <f t="shared" si="13"/>
        <v>#REF!</v>
      </c>
    </row>
    <row r="789" spans="2:14" x14ac:dyDescent="0.25">
      <c r="B789" t="e">
        <f>IF('01.06.2016'!#REF!="НД",1,0)</f>
        <v>#REF!</v>
      </c>
      <c r="C789" t="e">
        <f>IF('01.06.2016'!#REF!="СНІДцентр",1,0)</f>
        <v>#REF!</v>
      </c>
      <c r="D789" t="e">
        <f>IF('01.06.2016'!#REF!="ПТБ",1,0)</f>
        <v>#REF!</v>
      </c>
      <c r="E789" t="e">
        <f>OR('01.06.2016'!#REF!="ПМСД",'01.06.2016'!#REF!="поліклініка")</f>
        <v>#REF!</v>
      </c>
      <c r="F789" t="e">
        <f>IF('01.06.2016'!#REF!="Психоневрол.",1,0)</f>
        <v>#REF!</v>
      </c>
      <c r="G789" t="e">
        <f>OR('01.06.2016'!#REF!="Інше",'01.06.2016'!#REF!="ЦРЛ",'01.06.2016'!#REF!="МЛ",'01.06.2016'!#REF!="Інфекційна")</f>
        <v>#REF!</v>
      </c>
      <c r="L789" t="e">
        <f t="shared" si="13"/>
        <v>#REF!</v>
      </c>
      <c r="N789" t="e">
        <f t="shared" si="13"/>
        <v>#REF!</v>
      </c>
    </row>
    <row r="790" spans="2:14" x14ac:dyDescent="0.25">
      <c r="B790" t="e">
        <f>IF('01.06.2016'!#REF!="НД",1,0)</f>
        <v>#REF!</v>
      </c>
      <c r="C790" t="e">
        <f>IF('01.06.2016'!#REF!="СНІДцентр",1,0)</f>
        <v>#REF!</v>
      </c>
      <c r="D790" t="e">
        <f>IF('01.06.2016'!#REF!="ПТБ",1,0)</f>
        <v>#REF!</v>
      </c>
      <c r="E790" t="e">
        <f>OR('01.06.2016'!#REF!="ПМСД",'01.06.2016'!#REF!="поліклініка")</f>
        <v>#REF!</v>
      </c>
      <c r="F790" t="e">
        <f>IF('01.06.2016'!#REF!="Психоневрол.",1,0)</f>
        <v>#REF!</v>
      </c>
      <c r="G790" t="e">
        <f>OR('01.06.2016'!#REF!="Інше",'01.06.2016'!#REF!="ЦРЛ",'01.06.2016'!#REF!="МЛ",'01.06.2016'!#REF!="Інфекційна")</f>
        <v>#REF!</v>
      </c>
      <c r="L790" t="e">
        <f t="shared" si="13"/>
        <v>#REF!</v>
      </c>
      <c r="N790" t="e">
        <f t="shared" si="13"/>
        <v>#REF!</v>
      </c>
    </row>
    <row r="791" spans="2:14" x14ac:dyDescent="0.25">
      <c r="B791" t="e">
        <f>IF('01.06.2016'!#REF!="НД",1,0)</f>
        <v>#REF!</v>
      </c>
      <c r="C791" t="e">
        <f>IF('01.06.2016'!#REF!="СНІДцентр",1,0)</f>
        <v>#REF!</v>
      </c>
      <c r="D791" t="e">
        <f>IF('01.06.2016'!#REF!="ПТБ",1,0)</f>
        <v>#REF!</v>
      </c>
      <c r="E791" t="e">
        <f>OR('01.06.2016'!#REF!="ПМСД",'01.06.2016'!#REF!="поліклініка")</f>
        <v>#REF!</v>
      </c>
      <c r="F791" t="e">
        <f>IF('01.06.2016'!#REF!="Психоневрол.",1,0)</f>
        <v>#REF!</v>
      </c>
      <c r="G791" t="e">
        <f>OR('01.06.2016'!#REF!="Інше",'01.06.2016'!#REF!="ЦРЛ",'01.06.2016'!#REF!="МЛ",'01.06.2016'!#REF!="Інфекційна")</f>
        <v>#REF!</v>
      </c>
      <c r="L791" t="e">
        <f t="shared" si="13"/>
        <v>#REF!</v>
      </c>
      <c r="N791" t="e">
        <f t="shared" si="13"/>
        <v>#REF!</v>
      </c>
    </row>
    <row r="792" spans="2:14" x14ac:dyDescent="0.25">
      <c r="B792" t="e">
        <f>IF('01.06.2016'!#REF!="НД",1,0)</f>
        <v>#REF!</v>
      </c>
      <c r="C792" t="e">
        <f>IF('01.06.2016'!#REF!="СНІДцентр",1,0)</f>
        <v>#REF!</v>
      </c>
      <c r="D792" t="e">
        <f>IF('01.06.2016'!#REF!="ПТБ",1,0)</f>
        <v>#REF!</v>
      </c>
      <c r="E792" t="e">
        <f>OR('01.06.2016'!#REF!="ПМСД",'01.06.2016'!#REF!="поліклініка")</f>
        <v>#REF!</v>
      </c>
      <c r="F792" t="e">
        <f>IF('01.06.2016'!#REF!="Психоневрол.",1,0)</f>
        <v>#REF!</v>
      </c>
      <c r="G792" t="e">
        <f>OR('01.06.2016'!#REF!="Інше",'01.06.2016'!#REF!="ЦРЛ",'01.06.2016'!#REF!="МЛ",'01.06.2016'!#REF!="Інфекційна")</f>
        <v>#REF!</v>
      </c>
      <c r="L792" t="e">
        <f t="shared" si="13"/>
        <v>#REF!</v>
      </c>
      <c r="N792" t="e">
        <f t="shared" si="13"/>
        <v>#REF!</v>
      </c>
    </row>
    <row r="793" spans="2:14" x14ac:dyDescent="0.25">
      <c r="B793" t="e">
        <f>IF('01.06.2016'!#REF!="НД",1,0)</f>
        <v>#REF!</v>
      </c>
      <c r="C793" t="e">
        <f>IF('01.06.2016'!#REF!="СНІДцентр",1,0)</f>
        <v>#REF!</v>
      </c>
      <c r="D793" t="e">
        <f>IF('01.06.2016'!#REF!="ПТБ",1,0)</f>
        <v>#REF!</v>
      </c>
      <c r="E793" t="e">
        <f>OR('01.06.2016'!#REF!="ПМСД",'01.06.2016'!#REF!="поліклініка")</f>
        <v>#REF!</v>
      </c>
      <c r="F793" t="e">
        <f>IF('01.06.2016'!#REF!="Психоневрол.",1,0)</f>
        <v>#REF!</v>
      </c>
      <c r="G793" t="e">
        <f>OR('01.06.2016'!#REF!="Інше",'01.06.2016'!#REF!="ЦРЛ",'01.06.2016'!#REF!="МЛ",'01.06.2016'!#REF!="Інфекційна")</f>
        <v>#REF!</v>
      </c>
      <c r="L793" t="e">
        <f t="shared" si="13"/>
        <v>#REF!</v>
      </c>
      <c r="N793" t="e">
        <f t="shared" si="13"/>
        <v>#REF!</v>
      </c>
    </row>
    <row r="794" spans="2:14" x14ac:dyDescent="0.25">
      <c r="B794" t="e">
        <f>IF('01.06.2016'!#REF!="НД",1,0)</f>
        <v>#REF!</v>
      </c>
      <c r="C794" t="e">
        <f>IF('01.06.2016'!#REF!="СНІДцентр",1,0)</f>
        <v>#REF!</v>
      </c>
      <c r="D794" t="e">
        <f>IF('01.06.2016'!#REF!="ПТБ",1,0)</f>
        <v>#REF!</v>
      </c>
      <c r="E794" t="e">
        <f>OR('01.06.2016'!#REF!="ПМСД",'01.06.2016'!#REF!="поліклініка")</f>
        <v>#REF!</v>
      </c>
      <c r="F794" t="e">
        <f>IF('01.06.2016'!#REF!="Психоневрол.",1,0)</f>
        <v>#REF!</v>
      </c>
      <c r="G794" t="e">
        <f>OR('01.06.2016'!#REF!="Інше",'01.06.2016'!#REF!="ЦРЛ",'01.06.2016'!#REF!="МЛ",'01.06.2016'!#REF!="Інфекційна")</f>
        <v>#REF!</v>
      </c>
      <c r="L794" t="e">
        <f t="shared" si="13"/>
        <v>#REF!</v>
      </c>
      <c r="N794" t="e">
        <f t="shared" si="13"/>
        <v>#REF!</v>
      </c>
    </row>
    <row r="795" spans="2:14" x14ac:dyDescent="0.25">
      <c r="B795" t="e">
        <f>IF('01.06.2016'!#REF!="НД",1,0)</f>
        <v>#REF!</v>
      </c>
      <c r="C795" t="e">
        <f>IF('01.06.2016'!#REF!="СНІДцентр",1,0)</f>
        <v>#REF!</v>
      </c>
      <c r="D795" t="e">
        <f>IF('01.06.2016'!#REF!="ПТБ",1,0)</f>
        <v>#REF!</v>
      </c>
      <c r="E795" t="e">
        <f>OR('01.06.2016'!#REF!="ПМСД",'01.06.2016'!#REF!="поліклініка")</f>
        <v>#REF!</v>
      </c>
      <c r="F795" t="e">
        <f>IF('01.06.2016'!#REF!="Психоневрол.",1,0)</f>
        <v>#REF!</v>
      </c>
      <c r="G795" t="e">
        <f>OR('01.06.2016'!#REF!="Інше",'01.06.2016'!#REF!="ЦРЛ",'01.06.2016'!#REF!="МЛ",'01.06.2016'!#REF!="Інфекційна")</f>
        <v>#REF!</v>
      </c>
      <c r="L795" t="e">
        <f t="shared" si="13"/>
        <v>#REF!</v>
      </c>
      <c r="N795" t="e">
        <f t="shared" si="13"/>
        <v>#REF!</v>
      </c>
    </row>
    <row r="796" spans="2:14" x14ac:dyDescent="0.25">
      <c r="B796" t="e">
        <f>IF('01.06.2016'!#REF!="НД",1,0)</f>
        <v>#REF!</v>
      </c>
      <c r="C796" t="e">
        <f>IF('01.06.2016'!#REF!="СНІДцентр",1,0)</f>
        <v>#REF!</v>
      </c>
      <c r="D796" t="e">
        <f>IF('01.06.2016'!#REF!="ПТБ",1,0)</f>
        <v>#REF!</v>
      </c>
      <c r="E796" t="e">
        <f>OR('01.06.2016'!#REF!="ПМСД",'01.06.2016'!#REF!="поліклініка")</f>
        <v>#REF!</v>
      </c>
      <c r="F796" t="e">
        <f>IF('01.06.2016'!#REF!="Психоневрол.",1,0)</f>
        <v>#REF!</v>
      </c>
      <c r="G796" t="e">
        <f>OR('01.06.2016'!#REF!="Інше",'01.06.2016'!#REF!="ЦРЛ",'01.06.2016'!#REF!="МЛ",'01.06.2016'!#REF!="Інфекційна")</f>
        <v>#REF!</v>
      </c>
      <c r="L796" t="e">
        <f t="shared" si="13"/>
        <v>#REF!</v>
      </c>
      <c r="N796" t="e">
        <f t="shared" si="13"/>
        <v>#REF!</v>
      </c>
    </row>
    <row r="797" spans="2:14" x14ac:dyDescent="0.25">
      <c r="B797" t="e">
        <f>IF('01.06.2016'!#REF!="НД",1,0)</f>
        <v>#REF!</v>
      </c>
      <c r="C797" t="e">
        <f>IF('01.06.2016'!#REF!="СНІДцентр",1,0)</f>
        <v>#REF!</v>
      </c>
      <c r="D797" t="e">
        <f>IF('01.06.2016'!#REF!="ПТБ",1,0)</f>
        <v>#REF!</v>
      </c>
      <c r="E797" t="e">
        <f>OR('01.06.2016'!#REF!="ПМСД",'01.06.2016'!#REF!="поліклініка")</f>
        <v>#REF!</v>
      </c>
      <c r="F797" t="e">
        <f>IF('01.06.2016'!#REF!="Психоневрол.",1,0)</f>
        <v>#REF!</v>
      </c>
      <c r="G797" t="e">
        <f>OR('01.06.2016'!#REF!="Інше",'01.06.2016'!#REF!="ЦРЛ",'01.06.2016'!#REF!="МЛ",'01.06.2016'!#REF!="Інфекційна")</f>
        <v>#REF!</v>
      </c>
      <c r="L797" t="e">
        <f t="shared" si="13"/>
        <v>#REF!</v>
      </c>
      <c r="N797" t="e">
        <f t="shared" si="13"/>
        <v>#REF!</v>
      </c>
    </row>
    <row r="798" spans="2:14" x14ac:dyDescent="0.25">
      <c r="B798" t="e">
        <f>IF('01.06.2016'!#REF!="НД",1,0)</f>
        <v>#REF!</v>
      </c>
      <c r="C798" t="e">
        <f>IF('01.06.2016'!#REF!="СНІДцентр",1,0)</f>
        <v>#REF!</v>
      </c>
      <c r="D798" t="e">
        <f>IF('01.06.2016'!#REF!="ПТБ",1,0)</f>
        <v>#REF!</v>
      </c>
      <c r="E798" t="e">
        <f>OR('01.06.2016'!#REF!="ПМСД",'01.06.2016'!#REF!="поліклініка")</f>
        <v>#REF!</v>
      </c>
      <c r="F798" t="e">
        <f>IF('01.06.2016'!#REF!="Психоневрол.",1,0)</f>
        <v>#REF!</v>
      </c>
      <c r="G798" t="e">
        <f>OR('01.06.2016'!#REF!="Інше",'01.06.2016'!#REF!="ЦРЛ",'01.06.2016'!#REF!="МЛ",'01.06.2016'!#REF!="Інфекційна")</f>
        <v>#REF!</v>
      </c>
      <c r="L798" t="e">
        <f t="shared" si="13"/>
        <v>#REF!</v>
      </c>
      <c r="N798" t="e">
        <f t="shared" si="13"/>
        <v>#REF!</v>
      </c>
    </row>
    <row r="799" spans="2:14" x14ac:dyDescent="0.25">
      <c r="B799" t="e">
        <f>IF('01.06.2016'!#REF!="НД",1,0)</f>
        <v>#REF!</v>
      </c>
      <c r="C799" t="e">
        <f>IF('01.06.2016'!#REF!="СНІДцентр",1,0)</f>
        <v>#REF!</v>
      </c>
      <c r="D799" t="e">
        <f>IF('01.06.2016'!#REF!="ПТБ",1,0)</f>
        <v>#REF!</v>
      </c>
      <c r="E799" t="e">
        <f>OR('01.06.2016'!#REF!="ПМСД",'01.06.2016'!#REF!="поліклініка")</f>
        <v>#REF!</v>
      </c>
      <c r="F799" t="e">
        <f>IF('01.06.2016'!#REF!="Психоневрол.",1,0)</f>
        <v>#REF!</v>
      </c>
      <c r="G799" t="e">
        <f>OR('01.06.2016'!#REF!="Інше",'01.06.2016'!#REF!="ЦРЛ",'01.06.2016'!#REF!="МЛ",'01.06.2016'!#REF!="Інфекційна")</f>
        <v>#REF!</v>
      </c>
      <c r="L799" t="e">
        <f t="shared" si="13"/>
        <v>#REF!</v>
      </c>
      <c r="N799" t="e">
        <f t="shared" si="13"/>
        <v>#REF!</v>
      </c>
    </row>
    <row r="800" spans="2:14" x14ac:dyDescent="0.25">
      <c r="B800" t="e">
        <f>IF('01.06.2016'!#REF!="НД",1,0)</f>
        <v>#REF!</v>
      </c>
      <c r="C800" t="e">
        <f>IF('01.06.2016'!#REF!="СНІДцентр",1,0)</f>
        <v>#REF!</v>
      </c>
      <c r="D800" t="e">
        <f>IF('01.06.2016'!#REF!="ПТБ",1,0)</f>
        <v>#REF!</v>
      </c>
      <c r="E800" t="e">
        <f>OR('01.06.2016'!#REF!="ПМСД",'01.06.2016'!#REF!="поліклініка")</f>
        <v>#REF!</v>
      </c>
      <c r="F800" t="e">
        <f>IF('01.06.2016'!#REF!="Психоневрол.",1,0)</f>
        <v>#REF!</v>
      </c>
      <c r="G800" t="e">
        <f>OR('01.06.2016'!#REF!="Інше",'01.06.2016'!#REF!="ЦРЛ",'01.06.2016'!#REF!="МЛ",'01.06.2016'!#REF!="Інфекційна")</f>
        <v>#REF!</v>
      </c>
      <c r="L800" t="e">
        <f t="shared" si="13"/>
        <v>#REF!</v>
      </c>
      <c r="N800" t="e">
        <f t="shared" si="13"/>
        <v>#REF!</v>
      </c>
    </row>
    <row r="801" spans="2:14" x14ac:dyDescent="0.25">
      <c r="B801" t="e">
        <f>IF('01.06.2016'!#REF!="НД",1,0)</f>
        <v>#REF!</v>
      </c>
      <c r="C801" t="e">
        <f>IF('01.06.2016'!#REF!="СНІДцентр",1,0)</f>
        <v>#REF!</v>
      </c>
      <c r="D801" t="e">
        <f>IF('01.06.2016'!#REF!="ПТБ",1,0)</f>
        <v>#REF!</v>
      </c>
      <c r="E801" t="e">
        <f>OR('01.06.2016'!#REF!="ПМСД",'01.06.2016'!#REF!="поліклініка")</f>
        <v>#REF!</v>
      </c>
      <c r="F801" t="e">
        <f>IF('01.06.2016'!#REF!="Психоневрол.",1,0)</f>
        <v>#REF!</v>
      </c>
      <c r="G801" t="e">
        <f>OR('01.06.2016'!#REF!="Інше",'01.06.2016'!#REF!="ЦРЛ",'01.06.2016'!#REF!="МЛ",'01.06.2016'!#REF!="Інфекційна")</f>
        <v>#REF!</v>
      </c>
      <c r="L801" t="e">
        <f t="shared" si="13"/>
        <v>#REF!</v>
      </c>
      <c r="N801" t="e">
        <f t="shared" si="13"/>
        <v>#REF!</v>
      </c>
    </row>
    <row r="802" spans="2:14" x14ac:dyDescent="0.25">
      <c r="B802" t="e">
        <f>IF('01.06.2016'!#REF!="НД",1,0)</f>
        <v>#REF!</v>
      </c>
      <c r="C802" t="e">
        <f>IF('01.06.2016'!#REF!="СНІДцентр",1,0)</f>
        <v>#REF!</v>
      </c>
      <c r="D802" t="e">
        <f>IF('01.06.2016'!#REF!="ПТБ",1,0)</f>
        <v>#REF!</v>
      </c>
      <c r="E802" t="e">
        <f>OR('01.06.2016'!#REF!="ПМСД",'01.06.2016'!#REF!="поліклініка")</f>
        <v>#REF!</v>
      </c>
      <c r="F802" t="e">
        <f>IF('01.06.2016'!#REF!="Психоневрол.",1,0)</f>
        <v>#REF!</v>
      </c>
      <c r="G802" t="e">
        <f>OR('01.06.2016'!#REF!="Інше",'01.06.2016'!#REF!="ЦРЛ",'01.06.2016'!#REF!="МЛ",'01.06.2016'!#REF!="Інфекційна")</f>
        <v>#REF!</v>
      </c>
      <c r="L802" t="e">
        <f t="shared" si="13"/>
        <v>#REF!</v>
      </c>
      <c r="N802" t="e">
        <f t="shared" si="13"/>
        <v>#REF!</v>
      </c>
    </row>
    <row r="803" spans="2:14" x14ac:dyDescent="0.25">
      <c r="B803" t="e">
        <f>IF('01.06.2016'!#REF!="НД",1,0)</f>
        <v>#REF!</v>
      </c>
      <c r="C803" t="e">
        <f>IF('01.06.2016'!#REF!="СНІДцентр",1,0)</f>
        <v>#REF!</v>
      </c>
      <c r="D803" t="e">
        <f>IF('01.06.2016'!#REF!="ПТБ",1,0)</f>
        <v>#REF!</v>
      </c>
      <c r="E803" t="e">
        <f>OR('01.06.2016'!#REF!="ПМСД",'01.06.2016'!#REF!="поліклініка")</f>
        <v>#REF!</v>
      </c>
      <c r="F803" t="e">
        <f>IF('01.06.2016'!#REF!="Психоневрол.",1,0)</f>
        <v>#REF!</v>
      </c>
      <c r="G803" t="e">
        <f>OR('01.06.2016'!#REF!="Інше",'01.06.2016'!#REF!="ЦРЛ",'01.06.2016'!#REF!="МЛ",'01.06.2016'!#REF!="Інфекційна")</f>
        <v>#REF!</v>
      </c>
      <c r="L803" t="e">
        <f t="shared" si="13"/>
        <v>#REF!</v>
      </c>
      <c r="N803" t="e">
        <f t="shared" si="13"/>
        <v>#REF!</v>
      </c>
    </row>
    <row r="804" spans="2:14" x14ac:dyDescent="0.25">
      <c r="B804" t="e">
        <f>IF('01.06.2016'!#REF!="НД",1,0)</f>
        <v>#REF!</v>
      </c>
      <c r="C804" t="e">
        <f>IF('01.06.2016'!#REF!="СНІДцентр",1,0)</f>
        <v>#REF!</v>
      </c>
      <c r="D804" t="e">
        <f>IF('01.06.2016'!#REF!="ПТБ",1,0)</f>
        <v>#REF!</v>
      </c>
      <c r="E804" t="e">
        <f>OR('01.06.2016'!#REF!="ПМСД",'01.06.2016'!#REF!="поліклініка")</f>
        <v>#REF!</v>
      </c>
      <c r="F804" t="e">
        <f>IF('01.06.2016'!#REF!="Психоневрол.",1,0)</f>
        <v>#REF!</v>
      </c>
      <c r="G804" t="e">
        <f>OR('01.06.2016'!#REF!="Інше",'01.06.2016'!#REF!="ЦРЛ",'01.06.2016'!#REF!="МЛ",'01.06.2016'!#REF!="Інфекційна")</f>
        <v>#REF!</v>
      </c>
      <c r="L804" t="e">
        <f t="shared" si="13"/>
        <v>#REF!</v>
      </c>
      <c r="N804" t="e">
        <f t="shared" si="13"/>
        <v>#REF!</v>
      </c>
    </row>
    <row r="805" spans="2:14" x14ac:dyDescent="0.25">
      <c r="B805" t="e">
        <f>IF('01.06.2016'!#REF!="НД",1,0)</f>
        <v>#REF!</v>
      </c>
      <c r="C805" t="e">
        <f>IF('01.06.2016'!#REF!="СНІДцентр",1,0)</f>
        <v>#REF!</v>
      </c>
      <c r="D805" t="e">
        <f>IF('01.06.2016'!#REF!="ПТБ",1,0)</f>
        <v>#REF!</v>
      </c>
      <c r="E805" t="e">
        <f>OR('01.06.2016'!#REF!="ПМСД",'01.06.2016'!#REF!="поліклініка")</f>
        <v>#REF!</v>
      </c>
      <c r="F805" t="e">
        <f>IF('01.06.2016'!#REF!="Психоневрол.",1,0)</f>
        <v>#REF!</v>
      </c>
      <c r="G805" t="e">
        <f>OR('01.06.2016'!#REF!="Інше",'01.06.2016'!#REF!="ЦРЛ",'01.06.2016'!#REF!="МЛ",'01.06.2016'!#REF!="Інфекційна")</f>
        <v>#REF!</v>
      </c>
      <c r="L805" t="e">
        <f t="shared" si="13"/>
        <v>#REF!</v>
      </c>
      <c r="N805" t="e">
        <f t="shared" si="13"/>
        <v>#REF!</v>
      </c>
    </row>
    <row r="806" spans="2:14" x14ac:dyDescent="0.25">
      <c r="B806" t="e">
        <f>IF('01.06.2016'!#REF!="НД",1,0)</f>
        <v>#REF!</v>
      </c>
      <c r="C806" t="e">
        <f>IF('01.06.2016'!#REF!="СНІДцентр",1,0)</f>
        <v>#REF!</v>
      </c>
      <c r="D806" t="e">
        <f>IF('01.06.2016'!#REF!="ПТБ",1,0)</f>
        <v>#REF!</v>
      </c>
      <c r="E806" t="e">
        <f>OR('01.06.2016'!#REF!="ПМСД",'01.06.2016'!#REF!="поліклініка")</f>
        <v>#REF!</v>
      </c>
      <c r="F806" t="e">
        <f>IF('01.06.2016'!#REF!="Психоневрол.",1,0)</f>
        <v>#REF!</v>
      </c>
      <c r="G806" t="e">
        <f>OR('01.06.2016'!#REF!="Інше",'01.06.2016'!#REF!="ЦРЛ",'01.06.2016'!#REF!="МЛ",'01.06.2016'!#REF!="Інфекційна")</f>
        <v>#REF!</v>
      </c>
      <c r="L806" t="e">
        <f t="shared" si="13"/>
        <v>#REF!</v>
      </c>
      <c r="N806" t="e">
        <f t="shared" si="13"/>
        <v>#REF!</v>
      </c>
    </row>
    <row r="807" spans="2:14" x14ac:dyDescent="0.25">
      <c r="B807" t="e">
        <f>IF('01.06.2016'!#REF!="НД",1,0)</f>
        <v>#REF!</v>
      </c>
      <c r="C807" t="e">
        <f>IF('01.06.2016'!#REF!="СНІДцентр",1,0)</f>
        <v>#REF!</v>
      </c>
      <c r="D807" t="e">
        <f>IF('01.06.2016'!#REF!="ПТБ",1,0)</f>
        <v>#REF!</v>
      </c>
      <c r="E807" t="e">
        <f>OR('01.06.2016'!#REF!="ПМСД",'01.06.2016'!#REF!="поліклініка")</f>
        <v>#REF!</v>
      </c>
      <c r="F807" t="e">
        <f>IF('01.06.2016'!#REF!="Психоневрол.",1,0)</f>
        <v>#REF!</v>
      </c>
      <c r="G807" t="e">
        <f>OR('01.06.2016'!#REF!="Інше",'01.06.2016'!#REF!="ЦРЛ",'01.06.2016'!#REF!="МЛ",'01.06.2016'!#REF!="Інфекційна")</f>
        <v>#REF!</v>
      </c>
      <c r="L807" t="e">
        <f t="shared" si="13"/>
        <v>#REF!</v>
      </c>
      <c r="N807" t="e">
        <f t="shared" si="13"/>
        <v>#REF!</v>
      </c>
    </row>
    <row r="808" spans="2:14" x14ac:dyDescent="0.25">
      <c r="B808" t="e">
        <f>IF('01.06.2016'!#REF!="НД",1,0)</f>
        <v>#REF!</v>
      </c>
      <c r="C808" t="e">
        <f>IF('01.06.2016'!#REF!="СНІДцентр",1,0)</f>
        <v>#REF!</v>
      </c>
      <c r="D808" t="e">
        <f>IF('01.06.2016'!#REF!="ПТБ",1,0)</f>
        <v>#REF!</v>
      </c>
      <c r="E808" t="e">
        <f>OR('01.06.2016'!#REF!="ПМСД",'01.06.2016'!#REF!="поліклініка")</f>
        <v>#REF!</v>
      </c>
      <c r="F808" t="e">
        <f>IF('01.06.2016'!#REF!="Психоневрол.",1,0)</f>
        <v>#REF!</v>
      </c>
      <c r="G808" t="e">
        <f>OR('01.06.2016'!#REF!="Інше",'01.06.2016'!#REF!="ЦРЛ",'01.06.2016'!#REF!="МЛ",'01.06.2016'!#REF!="Інфекційна")</f>
        <v>#REF!</v>
      </c>
      <c r="L808" t="e">
        <f t="shared" si="13"/>
        <v>#REF!</v>
      </c>
      <c r="N808" t="e">
        <f t="shared" si="13"/>
        <v>#REF!</v>
      </c>
    </row>
    <row r="809" spans="2:14" x14ac:dyDescent="0.25">
      <c r="B809" t="e">
        <f>IF('01.06.2016'!#REF!="НД",1,0)</f>
        <v>#REF!</v>
      </c>
      <c r="C809" t="e">
        <f>IF('01.06.2016'!#REF!="СНІДцентр",1,0)</f>
        <v>#REF!</v>
      </c>
      <c r="D809" t="e">
        <f>IF('01.06.2016'!#REF!="ПТБ",1,0)</f>
        <v>#REF!</v>
      </c>
      <c r="E809" t="e">
        <f>OR('01.06.2016'!#REF!="ПМСД",'01.06.2016'!#REF!="поліклініка")</f>
        <v>#REF!</v>
      </c>
      <c r="F809" t="e">
        <f>IF('01.06.2016'!#REF!="Психоневрол.",1,0)</f>
        <v>#REF!</v>
      </c>
      <c r="G809" t="e">
        <f>OR('01.06.2016'!#REF!="Інше",'01.06.2016'!#REF!="ЦРЛ",'01.06.2016'!#REF!="МЛ",'01.06.2016'!#REF!="Інфекційна")</f>
        <v>#REF!</v>
      </c>
      <c r="L809" t="e">
        <f t="shared" si="13"/>
        <v>#REF!</v>
      </c>
      <c r="N809" t="e">
        <f t="shared" si="13"/>
        <v>#REF!</v>
      </c>
    </row>
    <row r="810" spans="2:14" x14ac:dyDescent="0.25">
      <c r="B810" t="e">
        <f>IF('01.06.2016'!#REF!="НД",1,0)</f>
        <v>#REF!</v>
      </c>
      <c r="C810" t="e">
        <f>IF('01.06.2016'!#REF!="СНІДцентр",1,0)</f>
        <v>#REF!</v>
      </c>
      <c r="D810" t="e">
        <f>IF('01.06.2016'!#REF!="ПТБ",1,0)</f>
        <v>#REF!</v>
      </c>
      <c r="E810" t="e">
        <f>OR('01.06.2016'!#REF!="ПМСД",'01.06.2016'!#REF!="поліклініка")</f>
        <v>#REF!</v>
      </c>
      <c r="F810" t="e">
        <f>IF('01.06.2016'!#REF!="Психоневрол.",1,0)</f>
        <v>#REF!</v>
      </c>
      <c r="G810" t="e">
        <f>OR('01.06.2016'!#REF!="Інше",'01.06.2016'!#REF!="ЦРЛ",'01.06.2016'!#REF!="МЛ",'01.06.2016'!#REF!="Інфекційна")</f>
        <v>#REF!</v>
      </c>
      <c r="L810" t="e">
        <f t="shared" si="13"/>
        <v>#REF!</v>
      </c>
      <c r="N810" t="e">
        <f t="shared" si="13"/>
        <v>#REF!</v>
      </c>
    </row>
    <row r="811" spans="2:14" x14ac:dyDescent="0.25">
      <c r="B811" t="e">
        <f>IF('01.06.2016'!#REF!="НД",1,0)</f>
        <v>#REF!</v>
      </c>
      <c r="C811" t="e">
        <f>IF('01.06.2016'!#REF!="СНІДцентр",1,0)</f>
        <v>#REF!</v>
      </c>
      <c r="D811" t="e">
        <f>IF('01.06.2016'!#REF!="ПТБ",1,0)</f>
        <v>#REF!</v>
      </c>
      <c r="E811" t="e">
        <f>OR('01.06.2016'!#REF!="ПМСД",'01.06.2016'!#REF!="поліклініка")</f>
        <v>#REF!</v>
      </c>
      <c r="F811" t="e">
        <f>IF('01.06.2016'!#REF!="Психоневрол.",1,0)</f>
        <v>#REF!</v>
      </c>
      <c r="G811" t="e">
        <f>OR('01.06.2016'!#REF!="Інше",'01.06.2016'!#REF!="ЦРЛ",'01.06.2016'!#REF!="МЛ",'01.06.2016'!#REF!="Інфекційна")</f>
        <v>#REF!</v>
      </c>
      <c r="L811" t="e">
        <f t="shared" si="13"/>
        <v>#REF!</v>
      </c>
      <c r="N811" t="e">
        <f t="shared" si="13"/>
        <v>#REF!</v>
      </c>
    </row>
    <row r="812" spans="2:14" x14ac:dyDescent="0.25">
      <c r="B812" t="e">
        <f>IF('01.06.2016'!#REF!="НД",1,0)</f>
        <v>#REF!</v>
      </c>
      <c r="C812" t="e">
        <f>IF('01.06.2016'!#REF!="СНІДцентр",1,0)</f>
        <v>#REF!</v>
      </c>
      <c r="D812" t="e">
        <f>IF('01.06.2016'!#REF!="ПТБ",1,0)</f>
        <v>#REF!</v>
      </c>
      <c r="E812" t="e">
        <f>OR('01.06.2016'!#REF!="ПМСД",'01.06.2016'!#REF!="поліклініка")</f>
        <v>#REF!</v>
      </c>
      <c r="F812" t="e">
        <f>IF('01.06.2016'!#REF!="Психоневрол.",1,0)</f>
        <v>#REF!</v>
      </c>
      <c r="G812" t="e">
        <f>OR('01.06.2016'!#REF!="Інше",'01.06.2016'!#REF!="ЦРЛ",'01.06.2016'!#REF!="МЛ",'01.06.2016'!#REF!="Інфекційна")</f>
        <v>#REF!</v>
      </c>
      <c r="L812" t="e">
        <f t="shared" si="13"/>
        <v>#REF!</v>
      </c>
      <c r="N812" t="e">
        <f t="shared" si="13"/>
        <v>#REF!</v>
      </c>
    </row>
    <row r="813" spans="2:14" x14ac:dyDescent="0.25">
      <c r="B813" t="e">
        <f>IF('01.06.2016'!#REF!="НД",1,0)</f>
        <v>#REF!</v>
      </c>
      <c r="C813" t="e">
        <f>IF('01.06.2016'!#REF!="СНІДцентр",1,0)</f>
        <v>#REF!</v>
      </c>
      <c r="D813" t="e">
        <f>IF('01.06.2016'!#REF!="ПТБ",1,0)</f>
        <v>#REF!</v>
      </c>
      <c r="E813" t="e">
        <f>OR('01.06.2016'!#REF!="ПМСД",'01.06.2016'!#REF!="поліклініка")</f>
        <v>#REF!</v>
      </c>
      <c r="F813" t="e">
        <f>IF('01.06.2016'!#REF!="Психоневрол.",1,0)</f>
        <v>#REF!</v>
      </c>
      <c r="G813" t="e">
        <f>OR('01.06.2016'!#REF!="Інше",'01.06.2016'!#REF!="ЦРЛ",'01.06.2016'!#REF!="МЛ",'01.06.2016'!#REF!="Інфекційна")</f>
        <v>#REF!</v>
      </c>
      <c r="L813" t="e">
        <f t="shared" si="13"/>
        <v>#REF!</v>
      </c>
      <c r="N813" t="e">
        <f t="shared" si="13"/>
        <v>#REF!</v>
      </c>
    </row>
    <row r="814" spans="2:14" x14ac:dyDescent="0.25">
      <c r="B814" t="e">
        <f>IF('01.06.2016'!#REF!="НД",1,0)</f>
        <v>#REF!</v>
      </c>
      <c r="C814" t="e">
        <f>IF('01.06.2016'!#REF!="СНІДцентр",1,0)</f>
        <v>#REF!</v>
      </c>
      <c r="D814" t="e">
        <f>IF('01.06.2016'!#REF!="ПТБ",1,0)</f>
        <v>#REF!</v>
      </c>
      <c r="E814" t="e">
        <f>OR('01.06.2016'!#REF!="ПМСД",'01.06.2016'!#REF!="поліклініка")</f>
        <v>#REF!</v>
      </c>
      <c r="F814" t="e">
        <f>IF('01.06.2016'!#REF!="Психоневрол.",1,0)</f>
        <v>#REF!</v>
      </c>
      <c r="G814" t="e">
        <f>OR('01.06.2016'!#REF!="Інше",'01.06.2016'!#REF!="ЦРЛ",'01.06.2016'!#REF!="МЛ",'01.06.2016'!#REF!="Інфекційна")</f>
        <v>#REF!</v>
      </c>
      <c r="L814" t="e">
        <f t="shared" si="13"/>
        <v>#REF!</v>
      </c>
      <c r="N814" t="e">
        <f t="shared" si="13"/>
        <v>#REF!</v>
      </c>
    </row>
    <row r="815" spans="2:14" x14ac:dyDescent="0.25">
      <c r="B815" t="e">
        <f>IF('01.06.2016'!#REF!="НД",1,0)</f>
        <v>#REF!</v>
      </c>
      <c r="C815" t="e">
        <f>IF('01.06.2016'!#REF!="СНІДцентр",1,0)</f>
        <v>#REF!</v>
      </c>
      <c r="D815" t="e">
        <f>IF('01.06.2016'!#REF!="ПТБ",1,0)</f>
        <v>#REF!</v>
      </c>
      <c r="E815" t="e">
        <f>OR('01.06.2016'!#REF!="ПМСД",'01.06.2016'!#REF!="поліклініка")</f>
        <v>#REF!</v>
      </c>
      <c r="F815" t="e">
        <f>IF('01.06.2016'!#REF!="Психоневрол.",1,0)</f>
        <v>#REF!</v>
      </c>
      <c r="G815" t="e">
        <f>OR('01.06.2016'!#REF!="Інше",'01.06.2016'!#REF!="ЦРЛ",'01.06.2016'!#REF!="МЛ",'01.06.2016'!#REF!="Інфекційна")</f>
        <v>#REF!</v>
      </c>
      <c r="L815" t="e">
        <f t="shared" si="13"/>
        <v>#REF!</v>
      </c>
      <c r="N815" t="e">
        <f t="shared" si="13"/>
        <v>#REF!</v>
      </c>
    </row>
    <row r="816" spans="2:14" x14ac:dyDescent="0.25">
      <c r="B816" t="e">
        <f>IF('01.06.2016'!#REF!="НД",1,0)</f>
        <v>#REF!</v>
      </c>
      <c r="C816" t="e">
        <f>IF('01.06.2016'!#REF!="СНІДцентр",1,0)</f>
        <v>#REF!</v>
      </c>
      <c r="D816" t="e">
        <f>IF('01.06.2016'!#REF!="ПТБ",1,0)</f>
        <v>#REF!</v>
      </c>
      <c r="E816" t="e">
        <f>OR('01.06.2016'!#REF!="ПМСД",'01.06.2016'!#REF!="поліклініка")</f>
        <v>#REF!</v>
      </c>
      <c r="F816" t="e">
        <f>IF('01.06.2016'!#REF!="Психоневрол.",1,0)</f>
        <v>#REF!</v>
      </c>
      <c r="G816" t="e">
        <f>OR('01.06.2016'!#REF!="Інше",'01.06.2016'!#REF!="ЦРЛ",'01.06.2016'!#REF!="МЛ",'01.06.2016'!#REF!="Інфекційна")</f>
        <v>#REF!</v>
      </c>
      <c r="L816" t="e">
        <f t="shared" si="13"/>
        <v>#REF!</v>
      </c>
      <c r="N816" t="e">
        <f t="shared" si="13"/>
        <v>#REF!</v>
      </c>
    </row>
    <row r="817" spans="2:14" x14ac:dyDescent="0.25">
      <c r="B817" t="e">
        <f>IF('01.06.2016'!#REF!="НД",1,0)</f>
        <v>#REF!</v>
      </c>
      <c r="C817" t="e">
        <f>IF('01.06.2016'!#REF!="СНІДцентр",1,0)</f>
        <v>#REF!</v>
      </c>
      <c r="D817" t="e">
        <f>IF('01.06.2016'!#REF!="ПТБ",1,0)</f>
        <v>#REF!</v>
      </c>
      <c r="E817" t="e">
        <f>OR('01.06.2016'!#REF!="ПМСД",'01.06.2016'!#REF!="поліклініка")</f>
        <v>#REF!</v>
      </c>
      <c r="F817" t="e">
        <f>IF('01.06.2016'!#REF!="Психоневрол.",1,0)</f>
        <v>#REF!</v>
      </c>
      <c r="G817" t="e">
        <f>OR('01.06.2016'!#REF!="Інше",'01.06.2016'!#REF!="ЦРЛ",'01.06.2016'!#REF!="МЛ",'01.06.2016'!#REF!="Інфекційна")</f>
        <v>#REF!</v>
      </c>
      <c r="L817" t="e">
        <f t="shared" si="13"/>
        <v>#REF!</v>
      </c>
      <c r="N817" t="e">
        <f t="shared" si="13"/>
        <v>#REF!</v>
      </c>
    </row>
    <row r="818" spans="2:14" x14ac:dyDescent="0.25">
      <c r="B818" t="e">
        <f>IF('01.06.2016'!#REF!="НД",1,0)</f>
        <v>#REF!</v>
      </c>
      <c r="C818" t="e">
        <f>IF('01.06.2016'!#REF!="СНІДцентр",1,0)</f>
        <v>#REF!</v>
      </c>
      <c r="D818" t="e">
        <f>IF('01.06.2016'!#REF!="ПТБ",1,0)</f>
        <v>#REF!</v>
      </c>
      <c r="E818" t="e">
        <f>OR('01.06.2016'!#REF!="ПМСД",'01.06.2016'!#REF!="поліклініка")</f>
        <v>#REF!</v>
      </c>
      <c r="F818" t="e">
        <f>IF('01.06.2016'!#REF!="Психоневрол.",1,0)</f>
        <v>#REF!</v>
      </c>
      <c r="G818" t="e">
        <f>OR('01.06.2016'!#REF!="Інше",'01.06.2016'!#REF!="ЦРЛ",'01.06.2016'!#REF!="МЛ",'01.06.2016'!#REF!="Інфекційна")</f>
        <v>#REF!</v>
      </c>
      <c r="L818" t="e">
        <f t="shared" si="13"/>
        <v>#REF!</v>
      </c>
      <c r="N818" t="e">
        <f t="shared" si="13"/>
        <v>#REF!</v>
      </c>
    </row>
    <row r="819" spans="2:14" x14ac:dyDescent="0.25">
      <c r="B819" t="e">
        <f>IF('01.06.2016'!#REF!="НД",1,0)</f>
        <v>#REF!</v>
      </c>
      <c r="C819" t="e">
        <f>IF('01.06.2016'!#REF!="СНІДцентр",1,0)</f>
        <v>#REF!</v>
      </c>
      <c r="D819" t="e">
        <f>IF('01.06.2016'!#REF!="ПТБ",1,0)</f>
        <v>#REF!</v>
      </c>
      <c r="E819" t="e">
        <f>OR('01.06.2016'!#REF!="ПМСД",'01.06.2016'!#REF!="поліклініка")</f>
        <v>#REF!</v>
      </c>
      <c r="F819" t="e">
        <f>IF('01.06.2016'!#REF!="Психоневрол.",1,0)</f>
        <v>#REF!</v>
      </c>
      <c r="G819" t="e">
        <f>OR('01.06.2016'!#REF!="Інше",'01.06.2016'!#REF!="ЦРЛ",'01.06.2016'!#REF!="МЛ",'01.06.2016'!#REF!="Інфекційна")</f>
        <v>#REF!</v>
      </c>
      <c r="L819" t="e">
        <f t="shared" si="13"/>
        <v>#REF!</v>
      </c>
      <c r="N819" t="e">
        <f t="shared" si="13"/>
        <v>#REF!</v>
      </c>
    </row>
    <row r="820" spans="2:14" x14ac:dyDescent="0.25">
      <c r="B820" t="e">
        <f>IF('01.06.2016'!#REF!="НД",1,0)</f>
        <v>#REF!</v>
      </c>
      <c r="C820" t="e">
        <f>IF('01.06.2016'!#REF!="СНІДцентр",1,0)</f>
        <v>#REF!</v>
      </c>
      <c r="D820" t="e">
        <f>IF('01.06.2016'!#REF!="ПТБ",1,0)</f>
        <v>#REF!</v>
      </c>
      <c r="E820" t="e">
        <f>OR('01.06.2016'!#REF!="ПМСД",'01.06.2016'!#REF!="поліклініка")</f>
        <v>#REF!</v>
      </c>
      <c r="F820" t="e">
        <f>IF('01.06.2016'!#REF!="Психоневрол.",1,0)</f>
        <v>#REF!</v>
      </c>
      <c r="G820" t="e">
        <f>OR('01.06.2016'!#REF!="Інше",'01.06.2016'!#REF!="ЦРЛ",'01.06.2016'!#REF!="МЛ",'01.06.2016'!#REF!="Інфекційна")</f>
        <v>#REF!</v>
      </c>
      <c r="L820" t="e">
        <f t="shared" si="13"/>
        <v>#REF!</v>
      </c>
      <c r="N820" t="e">
        <f t="shared" si="13"/>
        <v>#REF!</v>
      </c>
    </row>
    <row r="821" spans="2:14" x14ac:dyDescent="0.25">
      <c r="B821" t="e">
        <f>IF('01.06.2016'!#REF!="НД",1,0)</f>
        <v>#REF!</v>
      </c>
      <c r="C821" t="e">
        <f>IF('01.06.2016'!#REF!="СНІДцентр",1,0)</f>
        <v>#REF!</v>
      </c>
      <c r="D821" t="e">
        <f>IF('01.06.2016'!#REF!="ПТБ",1,0)</f>
        <v>#REF!</v>
      </c>
      <c r="E821" t="e">
        <f>OR('01.06.2016'!#REF!="ПМСД",'01.06.2016'!#REF!="поліклініка")</f>
        <v>#REF!</v>
      </c>
      <c r="F821" t="e">
        <f>IF('01.06.2016'!#REF!="Психоневрол.",1,0)</f>
        <v>#REF!</v>
      </c>
      <c r="G821" t="e">
        <f>OR('01.06.2016'!#REF!="Інше",'01.06.2016'!#REF!="ЦРЛ",'01.06.2016'!#REF!="МЛ",'01.06.2016'!#REF!="Інфекційна")</f>
        <v>#REF!</v>
      </c>
      <c r="L821" t="e">
        <f t="shared" si="13"/>
        <v>#REF!</v>
      </c>
      <c r="N821" t="e">
        <f t="shared" si="13"/>
        <v>#REF!</v>
      </c>
    </row>
    <row r="822" spans="2:14" x14ac:dyDescent="0.25">
      <c r="B822" t="e">
        <f>IF('01.06.2016'!#REF!="НД",1,0)</f>
        <v>#REF!</v>
      </c>
      <c r="C822" t="e">
        <f>IF('01.06.2016'!#REF!="СНІДцентр",1,0)</f>
        <v>#REF!</v>
      </c>
      <c r="D822" t="e">
        <f>IF('01.06.2016'!#REF!="ПТБ",1,0)</f>
        <v>#REF!</v>
      </c>
      <c r="E822" t="e">
        <f>OR('01.06.2016'!#REF!="ПМСД",'01.06.2016'!#REF!="поліклініка")</f>
        <v>#REF!</v>
      </c>
      <c r="F822" t="e">
        <f>IF('01.06.2016'!#REF!="Психоневрол.",1,0)</f>
        <v>#REF!</v>
      </c>
      <c r="G822" t="e">
        <f>OR('01.06.2016'!#REF!="Інше",'01.06.2016'!#REF!="ЦРЛ",'01.06.2016'!#REF!="МЛ",'01.06.2016'!#REF!="Інфекційна")</f>
        <v>#REF!</v>
      </c>
      <c r="L822" t="e">
        <f t="shared" si="13"/>
        <v>#REF!</v>
      </c>
      <c r="N822" t="e">
        <f t="shared" si="13"/>
        <v>#REF!</v>
      </c>
    </row>
    <row r="823" spans="2:14" x14ac:dyDescent="0.25">
      <c r="B823" t="e">
        <f>IF('01.06.2016'!#REF!="НД",1,0)</f>
        <v>#REF!</v>
      </c>
      <c r="C823" t="e">
        <f>IF('01.06.2016'!#REF!="СНІДцентр",1,0)</f>
        <v>#REF!</v>
      </c>
      <c r="D823" t="e">
        <f>IF('01.06.2016'!#REF!="ПТБ",1,0)</f>
        <v>#REF!</v>
      </c>
      <c r="E823" t="e">
        <f>OR('01.06.2016'!#REF!="ПМСД",'01.06.2016'!#REF!="поліклініка")</f>
        <v>#REF!</v>
      </c>
      <c r="F823" t="e">
        <f>IF('01.06.2016'!#REF!="Психоневрол.",1,0)</f>
        <v>#REF!</v>
      </c>
      <c r="G823" t="e">
        <f>OR('01.06.2016'!#REF!="Інше",'01.06.2016'!#REF!="ЦРЛ",'01.06.2016'!#REF!="МЛ",'01.06.2016'!#REF!="Інфекційна")</f>
        <v>#REF!</v>
      </c>
      <c r="L823" t="e">
        <f t="shared" si="13"/>
        <v>#REF!</v>
      </c>
      <c r="N823" t="e">
        <f t="shared" si="13"/>
        <v>#REF!</v>
      </c>
    </row>
    <row r="824" spans="2:14" x14ac:dyDescent="0.25">
      <c r="B824" t="e">
        <f>IF('01.06.2016'!#REF!="НД",1,0)</f>
        <v>#REF!</v>
      </c>
      <c r="C824" t="e">
        <f>IF('01.06.2016'!#REF!="СНІДцентр",1,0)</f>
        <v>#REF!</v>
      </c>
      <c r="D824" t="e">
        <f>IF('01.06.2016'!#REF!="ПТБ",1,0)</f>
        <v>#REF!</v>
      </c>
      <c r="E824" t="e">
        <f>OR('01.06.2016'!#REF!="ПМСД",'01.06.2016'!#REF!="поліклініка")</f>
        <v>#REF!</v>
      </c>
      <c r="F824" t="e">
        <f>IF('01.06.2016'!#REF!="Психоневрол.",1,0)</f>
        <v>#REF!</v>
      </c>
      <c r="G824" t="e">
        <f>OR('01.06.2016'!#REF!="Інше",'01.06.2016'!#REF!="ЦРЛ",'01.06.2016'!#REF!="МЛ",'01.06.2016'!#REF!="Інфекційна")</f>
        <v>#REF!</v>
      </c>
      <c r="L824" t="e">
        <f t="shared" si="13"/>
        <v>#REF!</v>
      </c>
      <c r="N824" t="e">
        <f t="shared" si="13"/>
        <v>#REF!</v>
      </c>
    </row>
    <row r="825" spans="2:14" x14ac:dyDescent="0.25">
      <c r="B825" t="e">
        <f>IF('01.06.2016'!#REF!="НД",1,0)</f>
        <v>#REF!</v>
      </c>
      <c r="C825" t="e">
        <f>IF('01.06.2016'!#REF!="СНІДцентр",1,0)</f>
        <v>#REF!</v>
      </c>
      <c r="D825" t="e">
        <f>IF('01.06.2016'!#REF!="ПТБ",1,0)</f>
        <v>#REF!</v>
      </c>
      <c r="E825" t="e">
        <f>OR('01.06.2016'!#REF!="ПМСД",'01.06.2016'!#REF!="поліклініка")</f>
        <v>#REF!</v>
      </c>
      <c r="F825" t="e">
        <f>IF('01.06.2016'!#REF!="Психоневрол.",1,0)</f>
        <v>#REF!</v>
      </c>
      <c r="G825" t="e">
        <f>OR('01.06.2016'!#REF!="Інше",'01.06.2016'!#REF!="ЦРЛ",'01.06.2016'!#REF!="МЛ",'01.06.2016'!#REF!="Інфекційна")</f>
        <v>#REF!</v>
      </c>
      <c r="L825" t="e">
        <f t="shared" si="13"/>
        <v>#REF!</v>
      </c>
      <c r="N825" t="e">
        <f t="shared" si="13"/>
        <v>#REF!</v>
      </c>
    </row>
    <row r="826" spans="2:14" x14ac:dyDescent="0.25">
      <c r="B826" t="e">
        <f>IF('01.06.2016'!#REF!="НД",1,0)</f>
        <v>#REF!</v>
      </c>
      <c r="C826" t="e">
        <f>IF('01.06.2016'!#REF!="СНІДцентр",1,0)</f>
        <v>#REF!</v>
      </c>
      <c r="D826" t="e">
        <f>IF('01.06.2016'!#REF!="ПТБ",1,0)</f>
        <v>#REF!</v>
      </c>
      <c r="E826" t="e">
        <f>OR('01.06.2016'!#REF!="ПМСД",'01.06.2016'!#REF!="поліклініка")</f>
        <v>#REF!</v>
      </c>
      <c r="F826" t="e">
        <f>IF('01.06.2016'!#REF!="Психоневрол.",1,0)</f>
        <v>#REF!</v>
      </c>
      <c r="G826" t="e">
        <f>OR('01.06.2016'!#REF!="Інше",'01.06.2016'!#REF!="ЦРЛ",'01.06.2016'!#REF!="МЛ",'01.06.2016'!#REF!="Інфекційна")</f>
        <v>#REF!</v>
      </c>
      <c r="L826" t="e">
        <f t="shared" si="13"/>
        <v>#REF!</v>
      </c>
      <c r="N826" t="e">
        <f t="shared" si="13"/>
        <v>#REF!</v>
      </c>
    </row>
    <row r="827" spans="2:14" x14ac:dyDescent="0.25">
      <c r="B827" t="e">
        <f>IF('01.06.2016'!#REF!="НД",1,0)</f>
        <v>#REF!</v>
      </c>
      <c r="C827" t="e">
        <f>IF('01.06.2016'!#REF!="СНІДцентр",1,0)</f>
        <v>#REF!</v>
      </c>
      <c r="D827" t="e">
        <f>IF('01.06.2016'!#REF!="ПТБ",1,0)</f>
        <v>#REF!</v>
      </c>
      <c r="E827" t="e">
        <f>OR('01.06.2016'!#REF!="ПМСД",'01.06.2016'!#REF!="поліклініка")</f>
        <v>#REF!</v>
      </c>
      <c r="F827" t="e">
        <f>IF('01.06.2016'!#REF!="Психоневрол.",1,0)</f>
        <v>#REF!</v>
      </c>
      <c r="G827" t="e">
        <f>OR('01.06.2016'!#REF!="Інше",'01.06.2016'!#REF!="ЦРЛ",'01.06.2016'!#REF!="МЛ",'01.06.2016'!#REF!="Інфекційна")</f>
        <v>#REF!</v>
      </c>
      <c r="L827" t="e">
        <f t="shared" si="13"/>
        <v>#REF!</v>
      </c>
      <c r="N827" t="e">
        <f t="shared" si="13"/>
        <v>#REF!</v>
      </c>
    </row>
    <row r="828" spans="2:14" x14ac:dyDescent="0.25">
      <c r="B828" t="e">
        <f>IF('01.06.2016'!#REF!="НД",1,0)</f>
        <v>#REF!</v>
      </c>
      <c r="C828" t="e">
        <f>IF('01.06.2016'!#REF!="СНІДцентр",1,0)</f>
        <v>#REF!</v>
      </c>
      <c r="D828" t="e">
        <f>IF('01.06.2016'!#REF!="ПТБ",1,0)</f>
        <v>#REF!</v>
      </c>
      <c r="E828" t="e">
        <f>OR('01.06.2016'!#REF!="ПМСД",'01.06.2016'!#REF!="поліклініка")</f>
        <v>#REF!</v>
      </c>
      <c r="F828" t="e">
        <f>IF('01.06.2016'!#REF!="Психоневрол.",1,0)</f>
        <v>#REF!</v>
      </c>
      <c r="G828" t="e">
        <f>OR('01.06.2016'!#REF!="Інше",'01.06.2016'!#REF!="ЦРЛ",'01.06.2016'!#REF!="МЛ",'01.06.2016'!#REF!="Інфекційна")</f>
        <v>#REF!</v>
      </c>
      <c r="L828" t="e">
        <f t="shared" si="13"/>
        <v>#REF!</v>
      </c>
      <c r="N828" t="e">
        <f t="shared" si="13"/>
        <v>#REF!</v>
      </c>
    </row>
    <row r="829" spans="2:14" x14ac:dyDescent="0.25">
      <c r="B829" t="e">
        <f>IF('01.06.2016'!#REF!="НД",1,0)</f>
        <v>#REF!</v>
      </c>
      <c r="C829" t="e">
        <f>IF('01.06.2016'!#REF!="СНІДцентр",1,0)</f>
        <v>#REF!</v>
      </c>
      <c r="D829" t="e">
        <f>IF('01.06.2016'!#REF!="ПТБ",1,0)</f>
        <v>#REF!</v>
      </c>
      <c r="E829" t="e">
        <f>OR('01.06.2016'!#REF!="ПМСД",'01.06.2016'!#REF!="поліклініка")</f>
        <v>#REF!</v>
      </c>
      <c r="F829" t="e">
        <f>IF('01.06.2016'!#REF!="Психоневрол.",1,0)</f>
        <v>#REF!</v>
      </c>
      <c r="G829" t="e">
        <f>OR('01.06.2016'!#REF!="Інше",'01.06.2016'!#REF!="ЦРЛ",'01.06.2016'!#REF!="МЛ",'01.06.2016'!#REF!="Інфекційна")</f>
        <v>#REF!</v>
      </c>
      <c r="L829" t="e">
        <f t="shared" si="13"/>
        <v>#REF!</v>
      </c>
      <c r="N829" t="e">
        <f t="shared" si="13"/>
        <v>#REF!</v>
      </c>
    </row>
    <row r="830" spans="2:14" x14ac:dyDescent="0.25">
      <c r="B830" t="e">
        <f>IF('01.06.2016'!#REF!="НД",1,0)</f>
        <v>#REF!</v>
      </c>
      <c r="C830" t="e">
        <f>IF('01.06.2016'!#REF!="СНІДцентр",1,0)</f>
        <v>#REF!</v>
      </c>
      <c r="D830" t="e">
        <f>IF('01.06.2016'!#REF!="ПТБ",1,0)</f>
        <v>#REF!</v>
      </c>
      <c r="E830" t="e">
        <f>OR('01.06.2016'!#REF!="ПМСД",'01.06.2016'!#REF!="поліклініка")</f>
        <v>#REF!</v>
      </c>
      <c r="F830" t="e">
        <f>IF('01.06.2016'!#REF!="Психоневрол.",1,0)</f>
        <v>#REF!</v>
      </c>
      <c r="G830" t="e">
        <f>OR('01.06.2016'!#REF!="Інше",'01.06.2016'!#REF!="ЦРЛ",'01.06.2016'!#REF!="МЛ",'01.06.2016'!#REF!="Інфекційна")</f>
        <v>#REF!</v>
      </c>
      <c r="L830" t="e">
        <f t="shared" si="13"/>
        <v>#REF!</v>
      </c>
      <c r="N830" t="e">
        <f t="shared" si="13"/>
        <v>#REF!</v>
      </c>
    </row>
    <row r="831" spans="2:14" x14ac:dyDescent="0.25">
      <c r="B831" t="e">
        <f>IF('01.06.2016'!#REF!="НД",1,0)</f>
        <v>#REF!</v>
      </c>
      <c r="C831" t="e">
        <f>IF('01.06.2016'!#REF!="СНІДцентр",1,0)</f>
        <v>#REF!</v>
      </c>
      <c r="D831" t="e">
        <f>IF('01.06.2016'!#REF!="ПТБ",1,0)</f>
        <v>#REF!</v>
      </c>
      <c r="E831" t="e">
        <f>OR('01.06.2016'!#REF!="ПМСД",'01.06.2016'!#REF!="поліклініка")</f>
        <v>#REF!</v>
      </c>
      <c r="F831" t="e">
        <f>IF('01.06.2016'!#REF!="Психоневрол.",1,0)</f>
        <v>#REF!</v>
      </c>
      <c r="G831" t="e">
        <f>OR('01.06.2016'!#REF!="Інше",'01.06.2016'!#REF!="ЦРЛ",'01.06.2016'!#REF!="МЛ",'01.06.2016'!#REF!="Інфекційна")</f>
        <v>#REF!</v>
      </c>
      <c r="L831" t="e">
        <f t="shared" si="13"/>
        <v>#REF!</v>
      </c>
      <c r="N831" t="e">
        <f t="shared" si="13"/>
        <v>#REF!</v>
      </c>
    </row>
    <row r="832" spans="2:14" x14ac:dyDescent="0.25">
      <c r="B832" t="e">
        <f>IF('01.06.2016'!#REF!="НД",1,0)</f>
        <v>#REF!</v>
      </c>
      <c r="C832" t="e">
        <f>IF('01.06.2016'!#REF!="СНІДцентр",1,0)</f>
        <v>#REF!</v>
      </c>
      <c r="D832" t="e">
        <f>IF('01.06.2016'!#REF!="ПТБ",1,0)</f>
        <v>#REF!</v>
      </c>
      <c r="E832" t="e">
        <f>OR('01.06.2016'!#REF!="ПМСД",'01.06.2016'!#REF!="поліклініка")</f>
        <v>#REF!</v>
      </c>
      <c r="F832" t="e">
        <f>IF('01.06.2016'!#REF!="Психоневрол.",1,0)</f>
        <v>#REF!</v>
      </c>
      <c r="G832" t="e">
        <f>OR('01.06.2016'!#REF!="Інше",'01.06.2016'!#REF!="ЦРЛ",'01.06.2016'!#REF!="МЛ",'01.06.2016'!#REF!="Інфекційна")</f>
        <v>#REF!</v>
      </c>
      <c r="L832" t="e">
        <f t="shared" si="13"/>
        <v>#REF!</v>
      </c>
      <c r="N832" t="e">
        <f t="shared" si="13"/>
        <v>#REF!</v>
      </c>
    </row>
    <row r="833" spans="2:14" x14ac:dyDescent="0.25">
      <c r="B833" t="e">
        <f>IF('01.06.2016'!#REF!="НД",1,0)</f>
        <v>#REF!</v>
      </c>
      <c r="C833" t="e">
        <f>IF('01.06.2016'!#REF!="СНІДцентр",1,0)</f>
        <v>#REF!</v>
      </c>
      <c r="D833" t="e">
        <f>IF('01.06.2016'!#REF!="ПТБ",1,0)</f>
        <v>#REF!</v>
      </c>
      <c r="E833" t="e">
        <f>OR('01.06.2016'!#REF!="ПМСД",'01.06.2016'!#REF!="поліклініка")</f>
        <v>#REF!</v>
      </c>
      <c r="F833" t="e">
        <f>IF('01.06.2016'!#REF!="Психоневрол.",1,0)</f>
        <v>#REF!</v>
      </c>
      <c r="G833" t="e">
        <f>OR('01.06.2016'!#REF!="Інше",'01.06.2016'!#REF!="ЦРЛ",'01.06.2016'!#REF!="МЛ",'01.06.2016'!#REF!="Інфекційна")</f>
        <v>#REF!</v>
      </c>
      <c r="L833" t="e">
        <f t="shared" si="13"/>
        <v>#REF!</v>
      </c>
      <c r="N833" t="e">
        <f t="shared" si="13"/>
        <v>#REF!</v>
      </c>
    </row>
    <row r="834" spans="2:14" x14ac:dyDescent="0.25">
      <c r="B834" t="e">
        <f>IF('01.06.2016'!#REF!="НД",1,0)</f>
        <v>#REF!</v>
      </c>
      <c r="C834" t="e">
        <f>IF('01.06.2016'!#REF!="СНІДцентр",1,0)</f>
        <v>#REF!</v>
      </c>
      <c r="D834" t="e">
        <f>IF('01.06.2016'!#REF!="ПТБ",1,0)</f>
        <v>#REF!</v>
      </c>
      <c r="E834" t="e">
        <f>OR('01.06.2016'!#REF!="ПМСД",'01.06.2016'!#REF!="поліклініка")</f>
        <v>#REF!</v>
      </c>
      <c r="F834" t="e">
        <f>IF('01.06.2016'!#REF!="Психоневрол.",1,0)</f>
        <v>#REF!</v>
      </c>
      <c r="G834" t="e">
        <f>OR('01.06.2016'!#REF!="Інше",'01.06.2016'!#REF!="ЦРЛ",'01.06.2016'!#REF!="МЛ",'01.06.2016'!#REF!="Інфекційна")</f>
        <v>#REF!</v>
      </c>
      <c r="L834" t="e">
        <f t="shared" si="13"/>
        <v>#REF!</v>
      </c>
      <c r="N834" t="e">
        <f t="shared" si="13"/>
        <v>#REF!</v>
      </c>
    </row>
    <row r="835" spans="2:14" x14ac:dyDescent="0.25">
      <c r="B835" t="e">
        <f>IF('01.06.2016'!#REF!="НД",1,0)</f>
        <v>#REF!</v>
      </c>
      <c r="C835" t="e">
        <f>IF('01.06.2016'!#REF!="СНІДцентр",1,0)</f>
        <v>#REF!</v>
      </c>
      <c r="D835" t="e">
        <f>IF('01.06.2016'!#REF!="ПТБ",1,0)</f>
        <v>#REF!</v>
      </c>
      <c r="E835" t="e">
        <f>OR('01.06.2016'!#REF!="ПМСД",'01.06.2016'!#REF!="поліклініка")</f>
        <v>#REF!</v>
      </c>
      <c r="F835" t="e">
        <f>IF('01.06.2016'!#REF!="Психоневрол.",1,0)</f>
        <v>#REF!</v>
      </c>
      <c r="G835" t="e">
        <f>OR('01.06.2016'!#REF!="Інше",'01.06.2016'!#REF!="ЦРЛ",'01.06.2016'!#REF!="МЛ",'01.06.2016'!#REF!="Інфекційна")</f>
        <v>#REF!</v>
      </c>
      <c r="L835" t="e">
        <f t="shared" si="13"/>
        <v>#REF!</v>
      </c>
      <c r="N835" t="e">
        <f t="shared" si="13"/>
        <v>#REF!</v>
      </c>
    </row>
    <row r="836" spans="2:14" x14ac:dyDescent="0.25">
      <c r="B836" t="e">
        <f>IF('01.06.2016'!#REF!="НД",1,0)</f>
        <v>#REF!</v>
      </c>
      <c r="C836" t="e">
        <f>IF('01.06.2016'!#REF!="СНІДцентр",1,0)</f>
        <v>#REF!</v>
      </c>
      <c r="D836" t="e">
        <f>IF('01.06.2016'!#REF!="ПТБ",1,0)</f>
        <v>#REF!</v>
      </c>
      <c r="E836" t="e">
        <f>OR('01.06.2016'!#REF!="ПМСД",'01.06.2016'!#REF!="поліклініка")</f>
        <v>#REF!</v>
      </c>
      <c r="F836" t="e">
        <f>IF('01.06.2016'!#REF!="Психоневрол.",1,0)</f>
        <v>#REF!</v>
      </c>
      <c r="G836" t="e">
        <f>OR('01.06.2016'!#REF!="Інше",'01.06.2016'!#REF!="ЦРЛ",'01.06.2016'!#REF!="МЛ",'01.06.2016'!#REF!="Інфекційна")</f>
        <v>#REF!</v>
      </c>
      <c r="L836" t="e">
        <f t="shared" si="13"/>
        <v>#REF!</v>
      </c>
      <c r="N836" t="e">
        <f t="shared" si="13"/>
        <v>#REF!</v>
      </c>
    </row>
    <row r="837" spans="2:14" x14ac:dyDescent="0.25">
      <c r="B837" t="e">
        <f>IF('01.06.2016'!#REF!="НД",1,0)</f>
        <v>#REF!</v>
      </c>
      <c r="C837" t="e">
        <f>IF('01.06.2016'!#REF!="СНІДцентр",1,0)</f>
        <v>#REF!</v>
      </c>
      <c r="D837" t="e">
        <f>IF('01.06.2016'!#REF!="ПТБ",1,0)</f>
        <v>#REF!</v>
      </c>
      <c r="E837" t="e">
        <f>OR('01.06.2016'!#REF!="ПМСД",'01.06.2016'!#REF!="поліклініка")</f>
        <v>#REF!</v>
      </c>
      <c r="F837" t="e">
        <f>IF('01.06.2016'!#REF!="Психоневрол.",1,0)</f>
        <v>#REF!</v>
      </c>
      <c r="G837" t="e">
        <f>OR('01.06.2016'!#REF!="Інше",'01.06.2016'!#REF!="ЦРЛ",'01.06.2016'!#REF!="МЛ",'01.06.2016'!#REF!="Інфекційна")</f>
        <v>#REF!</v>
      </c>
      <c r="L837" t="e">
        <f t="shared" si="13"/>
        <v>#REF!</v>
      </c>
      <c r="N837" t="e">
        <f t="shared" si="13"/>
        <v>#REF!</v>
      </c>
    </row>
    <row r="838" spans="2:14" x14ac:dyDescent="0.25">
      <c r="B838" t="e">
        <f>IF('01.06.2016'!#REF!="НД",1,0)</f>
        <v>#REF!</v>
      </c>
      <c r="C838" t="e">
        <f>IF('01.06.2016'!#REF!="СНІДцентр",1,0)</f>
        <v>#REF!</v>
      </c>
      <c r="D838" t="e">
        <f>IF('01.06.2016'!#REF!="ПТБ",1,0)</f>
        <v>#REF!</v>
      </c>
      <c r="E838" t="e">
        <f>OR('01.06.2016'!#REF!="ПМСД",'01.06.2016'!#REF!="поліклініка")</f>
        <v>#REF!</v>
      </c>
      <c r="F838" t="e">
        <f>IF('01.06.2016'!#REF!="Психоневрол.",1,0)</f>
        <v>#REF!</v>
      </c>
      <c r="G838" t="e">
        <f>OR('01.06.2016'!#REF!="Інше",'01.06.2016'!#REF!="ЦРЛ",'01.06.2016'!#REF!="МЛ",'01.06.2016'!#REF!="Інфекційна")</f>
        <v>#REF!</v>
      </c>
      <c r="L838" t="e">
        <f t="shared" si="13"/>
        <v>#REF!</v>
      </c>
      <c r="N838" t="e">
        <f t="shared" si="13"/>
        <v>#REF!</v>
      </c>
    </row>
    <row r="839" spans="2:14" x14ac:dyDescent="0.25">
      <c r="B839" t="e">
        <f>IF('01.06.2016'!#REF!="НД",1,0)</f>
        <v>#REF!</v>
      </c>
      <c r="C839" t="e">
        <f>IF('01.06.2016'!#REF!="СНІДцентр",1,0)</f>
        <v>#REF!</v>
      </c>
      <c r="D839" t="e">
        <f>IF('01.06.2016'!#REF!="ПТБ",1,0)</f>
        <v>#REF!</v>
      </c>
      <c r="E839" t="e">
        <f>OR('01.06.2016'!#REF!="ПМСД",'01.06.2016'!#REF!="поліклініка")</f>
        <v>#REF!</v>
      </c>
      <c r="F839" t="e">
        <f>IF('01.06.2016'!#REF!="Психоневрол.",1,0)</f>
        <v>#REF!</v>
      </c>
      <c r="G839" t="e">
        <f>OR('01.06.2016'!#REF!="Інше",'01.06.2016'!#REF!="ЦРЛ",'01.06.2016'!#REF!="МЛ",'01.06.2016'!#REF!="Інфекційна")</f>
        <v>#REF!</v>
      </c>
      <c r="L839" t="e">
        <f t="shared" ref="L839:N902" si="14">N(E839)</f>
        <v>#REF!</v>
      </c>
      <c r="N839" t="e">
        <f t="shared" si="14"/>
        <v>#REF!</v>
      </c>
    </row>
    <row r="840" spans="2:14" x14ac:dyDescent="0.25">
      <c r="B840" t="e">
        <f>IF('01.06.2016'!#REF!="НД",1,0)</f>
        <v>#REF!</v>
      </c>
      <c r="C840" t="e">
        <f>IF('01.06.2016'!#REF!="СНІДцентр",1,0)</f>
        <v>#REF!</v>
      </c>
      <c r="D840" t="e">
        <f>IF('01.06.2016'!#REF!="ПТБ",1,0)</f>
        <v>#REF!</v>
      </c>
      <c r="E840" t="e">
        <f>OR('01.06.2016'!#REF!="ПМСД",'01.06.2016'!#REF!="поліклініка")</f>
        <v>#REF!</v>
      </c>
      <c r="F840" t="e">
        <f>IF('01.06.2016'!#REF!="Психоневрол.",1,0)</f>
        <v>#REF!</v>
      </c>
      <c r="G840" t="e">
        <f>OR('01.06.2016'!#REF!="Інше",'01.06.2016'!#REF!="ЦРЛ",'01.06.2016'!#REF!="МЛ",'01.06.2016'!#REF!="Інфекційна")</f>
        <v>#REF!</v>
      </c>
      <c r="L840" t="e">
        <f t="shared" si="14"/>
        <v>#REF!</v>
      </c>
      <c r="N840" t="e">
        <f t="shared" si="14"/>
        <v>#REF!</v>
      </c>
    </row>
    <row r="841" spans="2:14" x14ac:dyDescent="0.25">
      <c r="B841" t="e">
        <f>IF('01.06.2016'!#REF!="НД",1,0)</f>
        <v>#REF!</v>
      </c>
      <c r="C841" t="e">
        <f>IF('01.06.2016'!#REF!="СНІДцентр",1,0)</f>
        <v>#REF!</v>
      </c>
      <c r="D841" t="e">
        <f>IF('01.06.2016'!#REF!="ПТБ",1,0)</f>
        <v>#REF!</v>
      </c>
      <c r="E841" t="e">
        <f>OR('01.06.2016'!#REF!="ПМСД",'01.06.2016'!#REF!="поліклініка")</f>
        <v>#REF!</v>
      </c>
      <c r="F841" t="e">
        <f>IF('01.06.2016'!#REF!="Психоневрол.",1,0)</f>
        <v>#REF!</v>
      </c>
      <c r="G841" t="e">
        <f>OR('01.06.2016'!#REF!="Інше",'01.06.2016'!#REF!="ЦРЛ",'01.06.2016'!#REF!="МЛ",'01.06.2016'!#REF!="Інфекційна")</f>
        <v>#REF!</v>
      </c>
      <c r="L841" t="e">
        <f t="shared" si="14"/>
        <v>#REF!</v>
      </c>
      <c r="N841" t="e">
        <f t="shared" si="14"/>
        <v>#REF!</v>
      </c>
    </row>
    <row r="842" spans="2:14" x14ac:dyDescent="0.25">
      <c r="B842" t="e">
        <f>IF('01.06.2016'!#REF!="НД",1,0)</f>
        <v>#REF!</v>
      </c>
      <c r="C842" t="e">
        <f>IF('01.06.2016'!#REF!="СНІДцентр",1,0)</f>
        <v>#REF!</v>
      </c>
      <c r="D842" t="e">
        <f>IF('01.06.2016'!#REF!="ПТБ",1,0)</f>
        <v>#REF!</v>
      </c>
      <c r="E842" t="e">
        <f>OR('01.06.2016'!#REF!="ПМСД",'01.06.2016'!#REF!="поліклініка")</f>
        <v>#REF!</v>
      </c>
      <c r="F842" t="e">
        <f>IF('01.06.2016'!#REF!="Психоневрол.",1,0)</f>
        <v>#REF!</v>
      </c>
      <c r="G842" t="e">
        <f>OR('01.06.2016'!#REF!="Інше",'01.06.2016'!#REF!="ЦРЛ",'01.06.2016'!#REF!="МЛ",'01.06.2016'!#REF!="Інфекційна")</f>
        <v>#REF!</v>
      </c>
      <c r="L842" t="e">
        <f t="shared" si="14"/>
        <v>#REF!</v>
      </c>
      <c r="N842" t="e">
        <f t="shared" si="14"/>
        <v>#REF!</v>
      </c>
    </row>
    <row r="843" spans="2:14" x14ac:dyDescent="0.25">
      <c r="B843" t="e">
        <f>IF('01.06.2016'!#REF!="НД",1,0)</f>
        <v>#REF!</v>
      </c>
      <c r="C843" t="e">
        <f>IF('01.06.2016'!#REF!="СНІДцентр",1,0)</f>
        <v>#REF!</v>
      </c>
      <c r="D843" t="e">
        <f>IF('01.06.2016'!#REF!="ПТБ",1,0)</f>
        <v>#REF!</v>
      </c>
      <c r="E843" t="e">
        <f>OR('01.06.2016'!#REF!="ПМСД",'01.06.2016'!#REF!="поліклініка")</f>
        <v>#REF!</v>
      </c>
      <c r="F843" t="e">
        <f>IF('01.06.2016'!#REF!="Психоневрол.",1,0)</f>
        <v>#REF!</v>
      </c>
      <c r="G843" t="e">
        <f>OR('01.06.2016'!#REF!="Інше",'01.06.2016'!#REF!="ЦРЛ",'01.06.2016'!#REF!="МЛ",'01.06.2016'!#REF!="Інфекційна")</f>
        <v>#REF!</v>
      </c>
      <c r="L843" t="e">
        <f t="shared" si="14"/>
        <v>#REF!</v>
      </c>
      <c r="N843" t="e">
        <f t="shared" si="14"/>
        <v>#REF!</v>
      </c>
    </row>
    <row r="844" spans="2:14" x14ac:dyDescent="0.25">
      <c r="B844" t="e">
        <f>IF('01.06.2016'!#REF!="НД",1,0)</f>
        <v>#REF!</v>
      </c>
      <c r="C844" t="e">
        <f>IF('01.06.2016'!#REF!="СНІДцентр",1,0)</f>
        <v>#REF!</v>
      </c>
      <c r="D844" t="e">
        <f>IF('01.06.2016'!#REF!="ПТБ",1,0)</f>
        <v>#REF!</v>
      </c>
      <c r="E844" t="e">
        <f>OR('01.06.2016'!#REF!="ПМСД",'01.06.2016'!#REF!="поліклініка")</f>
        <v>#REF!</v>
      </c>
      <c r="F844" t="e">
        <f>IF('01.06.2016'!#REF!="Психоневрол.",1,0)</f>
        <v>#REF!</v>
      </c>
      <c r="G844" t="e">
        <f>OR('01.06.2016'!#REF!="Інше",'01.06.2016'!#REF!="ЦРЛ",'01.06.2016'!#REF!="МЛ",'01.06.2016'!#REF!="Інфекційна")</f>
        <v>#REF!</v>
      </c>
      <c r="L844" t="e">
        <f t="shared" si="14"/>
        <v>#REF!</v>
      </c>
      <c r="N844" t="e">
        <f t="shared" si="14"/>
        <v>#REF!</v>
      </c>
    </row>
    <row r="845" spans="2:14" x14ac:dyDescent="0.25">
      <c r="B845" t="e">
        <f>IF('01.06.2016'!#REF!="НД",1,0)</f>
        <v>#REF!</v>
      </c>
      <c r="C845" t="e">
        <f>IF('01.06.2016'!#REF!="СНІДцентр",1,0)</f>
        <v>#REF!</v>
      </c>
      <c r="D845" t="e">
        <f>IF('01.06.2016'!#REF!="ПТБ",1,0)</f>
        <v>#REF!</v>
      </c>
      <c r="E845" t="e">
        <f>OR('01.06.2016'!#REF!="ПМСД",'01.06.2016'!#REF!="поліклініка")</f>
        <v>#REF!</v>
      </c>
      <c r="F845" t="e">
        <f>IF('01.06.2016'!#REF!="Психоневрол.",1,0)</f>
        <v>#REF!</v>
      </c>
      <c r="G845" t="e">
        <f>OR('01.06.2016'!#REF!="Інше",'01.06.2016'!#REF!="ЦРЛ",'01.06.2016'!#REF!="МЛ",'01.06.2016'!#REF!="Інфекційна")</f>
        <v>#REF!</v>
      </c>
      <c r="L845" t="e">
        <f t="shared" si="14"/>
        <v>#REF!</v>
      </c>
      <c r="N845" t="e">
        <f t="shared" si="14"/>
        <v>#REF!</v>
      </c>
    </row>
    <row r="846" spans="2:14" x14ac:dyDescent="0.25">
      <c r="B846" t="e">
        <f>IF('01.06.2016'!#REF!="НД",1,0)</f>
        <v>#REF!</v>
      </c>
      <c r="C846" t="e">
        <f>IF('01.06.2016'!#REF!="СНІДцентр",1,0)</f>
        <v>#REF!</v>
      </c>
      <c r="D846" t="e">
        <f>IF('01.06.2016'!#REF!="ПТБ",1,0)</f>
        <v>#REF!</v>
      </c>
      <c r="E846" t="e">
        <f>OR('01.06.2016'!#REF!="ПМСД",'01.06.2016'!#REF!="поліклініка")</f>
        <v>#REF!</v>
      </c>
      <c r="F846" t="e">
        <f>IF('01.06.2016'!#REF!="Психоневрол.",1,0)</f>
        <v>#REF!</v>
      </c>
      <c r="G846" t="e">
        <f>OR('01.06.2016'!#REF!="Інше",'01.06.2016'!#REF!="ЦРЛ",'01.06.2016'!#REF!="МЛ",'01.06.2016'!#REF!="Інфекційна")</f>
        <v>#REF!</v>
      </c>
      <c r="L846" t="e">
        <f t="shared" si="14"/>
        <v>#REF!</v>
      </c>
      <c r="N846" t="e">
        <f t="shared" si="14"/>
        <v>#REF!</v>
      </c>
    </row>
    <row r="847" spans="2:14" x14ac:dyDescent="0.25">
      <c r="B847" t="e">
        <f>IF('01.06.2016'!#REF!="НД",1,0)</f>
        <v>#REF!</v>
      </c>
      <c r="C847" t="e">
        <f>IF('01.06.2016'!#REF!="СНІДцентр",1,0)</f>
        <v>#REF!</v>
      </c>
      <c r="D847" t="e">
        <f>IF('01.06.2016'!#REF!="ПТБ",1,0)</f>
        <v>#REF!</v>
      </c>
      <c r="E847" t="e">
        <f>OR('01.06.2016'!#REF!="ПМСД",'01.06.2016'!#REF!="поліклініка")</f>
        <v>#REF!</v>
      </c>
      <c r="F847" t="e">
        <f>IF('01.06.2016'!#REF!="Психоневрол.",1,0)</f>
        <v>#REF!</v>
      </c>
      <c r="G847" t="e">
        <f>OR('01.06.2016'!#REF!="Інше",'01.06.2016'!#REF!="ЦРЛ",'01.06.2016'!#REF!="МЛ",'01.06.2016'!#REF!="Інфекційна")</f>
        <v>#REF!</v>
      </c>
      <c r="L847" t="e">
        <f t="shared" si="14"/>
        <v>#REF!</v>
      </c>
      <c r="N847" t="e">
        <f t="shared" si="14"/>
        <v>#REF!</v>
      </c>
    </row>
    <row r="848" spans="2:14" x14ac:dyDescent="0.25">
      <c r="B848" t="e">
        <f>IF('01.06.2016'!#REF!="НД",1,0)</f>
        <v>#REF!</v>
      </c>
      <c r="C848" t="e">
        <f>IF('01.06.2016'!#REF!="СНІДцентр",1,0)</f>
        <v>#REF!</v>
      </c>
      <c r="D848" t="e">
        <f>IF('01.06.2016'!#REF!="ПТБ",1,0)</f>
        <v>#REF!</v>
      </c>
      <c r="E848" t="e">
        <f>OR('01.06.2016'!#REF!="ПМСД",'01.06.2016'!#REF!="поліклініка")</f>
        <v>#REF!</v>
      </c>
      <c r="F848" t="e">
        <f>IF('01.06.2016'!#REF!="Психоневрол.",1,0)</f>
        <v>#REF!</v>
      </c>
      <c r="G848" t="e">
        <f>OR('01.06.2016'!#REF!="Інше",'01.06.2016'!#REF!="ЦРЛ",'01.06.2016'!#REF!="МЛ",'01.06.2016'!#REF!="Інфекційна")</f>
        <v>#REF!</v>
      </c>
      <c r="L848" t="e">
        <f t="shared" si="14"/>
        <v>#REF!</v>
      </c>
      <c r="N848" t="e">
        <f t="shared" si="14"/>
        <v>#REF!</v>
      </c>
    </row>
    <row r="849" spans="2:14" x14ac:dyDescent="0.25">
      <c r="B849" t="e">
        <f>IF('01.06.2016'!#REF!="НД",1,0)</f>
        <v>#REF!</v>
      </c>
      <c r="C849" t="e">
        <f>IF('01.06.2016'!#REF!="СНІДцентр",1,0)</f>
        <v>#REF!</v>
      </c>
      <c r="D849" t="e">
        <f>IF('01.06.2016'!#REF!="ПТБ",1,0)</f>
        <v>#REF!</v>
      </c>
      <c r="E849" t="e">
        <f>OR('01.06.2016'!#REF!="ПМСД",'01.06.2016'!#REF!="поліклініка")</f>
        <v>#REF!</v>
      </c>
      <c r="F849" t="e">
        <f>IF('01.06.2016'!#REF!="Психоневрол.",1,0)</f>
        <v>#REF!</v>
      </c>
      <c r="G849" t="e">
        <f>OR('01.06.2016'!#REF!="Інше",'01.06.2016'!#REF!="ЦРЛ",'01.06.2016'!#REF!="МЛ",'01.06.2016'!#REF!="Інфекційна")</f>
        <v>#REF!</v>
      </c>
      <c r="L849" t="e">
        <f t="shared" si="14"/>
        <v>#REF!</v>
      </c>
      <c r="N849" t="e">
        <f t="shared" si="14"/>
        <v>#REF!</v>
      </c>
    </row>
    <row r="850" spans="2:14" x14ac:dyDescent="0.25">
      <c r="B850" t="e">
        <f>IF('01.06.2016'!#REF!="НД",1,0)</f>
        <v>#REF!</v>
      </c>
      <c r="C850" t="e">
        <f>IF('01.06.2016'!#REF!="СНІДцентр",1,0)</f>
        <v>#REF!</v>
      </c>
      <c r="D850" t="e">
        <f>IF('01.06.2016'!#REF!="ПТБ",1,0)</f>
        <v>#REF!</v>
      </c>
      <c r="E850" t="e">
        <f>OR('01.06.2016'!#REF!="ПМСД",'01.06.2016'!#REF!="поліклініка")</f>
        <v>#REF!</v>
      </c>
      <c r="F850" t="e">
        <f>IF('01.06.2016'!#REF!="Психоневрол.",1,0)</f>
        <v>#REF!</v>
      </c>
      <c r="G850" t="e">
        <f>OR('01.06.2016'!#REF!="Інше",'01.06.2016'!#REF!="ЦРЛ",'01.06.2016'!#REF!="МЛ",'01.06.2016'!#REF!="Інфекційна")</f>
        <v>#REF!</v>
      </c>
      <c r="L850" t="e">
        <f t="shared" si="14"/>
        <v>#REF!</v>
      </c>
      <c r="N850" t="e">
        <f t="shared" si="14"/>
        <v>#REF!</v>
      </c>
    </row>
    <row r="851" spans="2:14" x14ac:dyDescent="0.25">
      <c r="B851" t="e">
        <f>IF('01.06.2016'!#REF!="НД",1,0)</f>
        <v>#REF!</v>
      </c>
      <c r="C851" t="e">
        <f>IF('01.06.2016'!#REF!="СНІДцентр",1,0)</f>
        <v>#REF!</v>
      </c>
      <c r="D851" t="e">
        <f>IF('01.06.2016'!#REF!="ПТБ",1,0)</f>
        <v>#REF!</v>
      </c>
      <c r="E851" t="e">
        <f>OR('01.06.2016'!#REF!="ПМСД",'01.06.2016'!#REF!="поліклініка")</f>
        <v>#REF!</v>
      </c>
      <c r="F851" t="e">
        <f>IF('01.06.2016'!#REF!="Психоневрол.",1,0)</f>
        <v>#REF!</v>
      </c>
      <c r="G851" t="e">
        <f>OR('01.06.2016'!#REF!="Інше",'01.06.2016'!#REF!="ЦРЛ",'01.06.2016'!#REF!="МЛ",'01.06.2016'!#REF!="Інфекційна")</f>
        <v>#REF!</v>
      </c>
      <c r="L851" t="e">
        <f t="shared" si="14"/>
        <v>#REF!</v>
      </c>
      <c r="N851" t="e">
        <f t="shared" si="14"/>
        <v>#REF!</v>
      </c>
    </row>
    <row r="852" spans="2:14" x14ac:dyDescent="0.25">
      <c r="B852" t="e">
        <f>IF('01.06.2016'!#REF!="НД",1,0)</f>
        <v>#REF!</v>
      </c>
      <c r="C852" t="e">
        <f>IF('01.06.2016'!#REF!="СНІДцентр",1,0)</f>
        <v>#REF!</v>
      </c>
      <c r="D852" t="e">
        <f>IF('01.06.2016'!#REF!="ПТБ",1,0)</f>
        <v>#REF!</v>
      </c>
      <c r="E852" t="e">
        <f>OR('01.06.2016'!#REF!="ПМСД",'01.06.2016'!#REF!="поліклініка")</f>
        <v>#REF!</v>
      </c>
      <c r="F852" t="e">
        <f>IF('01.06.2016'!#REF!="Психоневрол.",1,0)</f>
        <v>#REF!</v>
      </c>
      <c r="G852" t="e">
        <f>OR('01.06.2016'!#REF!="Інше",'01.06.2016'!#REF!="ЦРЛ",'01.06.2016'!#REF!="МЛ",'01.06.2016'!#REF!="Інфекційна")</f>
        <v>#REF!</v>
      </c>
      <c r="L852" t="e">
        <f t="shared" si="14"/>
        <v>#REF!</v>
      </c>
      <c r="N852" t="e">
        <f t="shared" si="14"/>
        <v>#REF!</v>
      </c>
    </row>
    <row r="853" spans="2:14" x14ac:dyDescent="0.25">
      <c r="B853" t="e">
        <f>IF('01.06.2016'!#REF!="НД",1,0)</f>
        <v>#REF!</v>
      </c>
      <c r="C853" t="e">
        <f>IF('01.06.2016'!#REF!="СНІДцентр",1,0)</f>
        <v>#REF!</v>
      </c>
      <c r="D853" t="e">
        <f>IF('01.06.2016'!#REF!="ПТБ",1,0)</f>
        <v>#REF!</v>
      </c>
      <c r="E853" t="e">
        <f>OR('01.06.2016'!#REF!="ПМСД",'01.06.2016'!#REF!="поліклініка")</f>
        <v>#REF!</v>
      </c>
      <c r="F853" t="e">
        <f>IF('01.06.2016'!#REF!="Психоневрол.",1,0)</f>
        <v>#REF!</v>
      </c>
      <c r="G853" t="e">
        <f>OR('01.06.2016'!#REF!="Інше",'01.06.2016'!#REF!="ЦРЛ",'01.06.2016'!#REF!="МЛ",'01.06.2016'!#REF!="Інфекційна")</f>
        <v>#REF!</v>
      </c>
      <c r="L853" t="e">
        <f t="shared" si="14"/>
        <v>#REF!</v>
      </c>
      <c r="N853" t="e">
        <f t="shared" si="14"/>
        <v>#REF!</v>
      </c>
    </row>
    <row r="854" spans="2:14" x14ac:dyDescent="0.25">
      <c r="B854" t="e">
        <f>IF('01.06.2016'!#REF!="НД",1,0)</f>
        <v>#REF!</v>
      </c>
      <c r="C854" t="e">
        <f>IF('01.06.2016'!#REF!="СНІДцентр",1,0)</f>
        <v>#REF!</v>
      </c>
      <c r="D854" t="e">
        <f>IF('01.06.2016'!#REF!="ПТБ",1,0)</f>
        <v>#REF!</v>
      </c>
      <c r="E854" t="e">
        <f>OR('01.06.2016'!#REF!="ПМСД",'01.06.2016'!#REF!="поліклініка")</f>
        <v>#REF!</v>
      </c>
      <c r="F854" t="e">
        <f>IF('01.06.2016'!#REF!="Психоневрол.",1,0)</f>
        <v>#REF!</v>
      </c>
      <c r="G854" t="e">
        <f>OR('01.06.2016'!#REF!="Інше",'01.06.2016'!#REF!="ЦРЛ",'01.06.2016'!#REF!="МЛ",'01.06.2016'!#REF!="Інфекційна")</f>
        <v>#REF!</v>
      </c>
      <c r="L854" t="e">
        <f t="shared" si="14"/>
        <v>#REF!</v>
      </c>
      <c r="N854" t="e">
        <f t="shared" si="14"/>
        <v>#REF!</v>
      </c>
    </row>
    <row r="855" spans="2:14" x14ac:dyDescent="0.25">
      <c r="B855" t="e">
        <f>IF('01.06.2016'!#REF!="НД",1,0)</f>
        <v>#REF!</v>
      </c>
      <c r="C855" t="e">
        <f>IF('01.06.2016'!#REF!="СНІДцентр",1,0)</f>
        <v>#REF!</v>
      </c>
      <c r="D855" t="e">
        <f>IF('01.06.2016'!#REF!="ПТБ",1,0)</f>
        <v>#REF!</v>
      </c>
      <c r="E855" t="e">
        <f>OR('01.06.2016'!#REF!="ПМСД",'01.06.2016'!#REF!="поліклініка")</f>
        <v>#REF!</v>
      </c>
      <c r="F855" t="e">
        <f>IF('01.06.2016'!#REF!="Психоневрол.",1,0)</f>
        <v>#REF!</v>
      </c>
      <c r="G855" t="e">
        <f>OR('01.06.2016'!#REF!="Інше",'01.06.2016'!#REF!="ЦРЛ",'01.06.2016'!#REF!="МЛ",'01.06.2016'!#REF!="Інфекційна")</f>
        <v>#REF!</v>
      </c>
      <c r="L855" t="e">
        <f t="shared" si="14"/>
        <v>#REF!</v>
      </c>
      <c r="N855" t="e">
        <f t="shared" si="14"/>
        <v>#REF!</v>
      </c>
    </row>
    <row r="856" spans="2:14" x14ac:dyDescent="0.25">
      <c r="B856" t="e">
        <f>IF('01.06.2016'!#REF!="НД",1,0)</f>
        <v>#REF!</v>
      </c>
      <c r="C856" t="e">
        <f>IF('01.06.2016'!#REF!="СНІДцентр",1,0)</f>
        <v>#REF!</v>
      </c>
      <c r="D856" t="e">
        <f>IF('01.06.2016'!#REF!="ПТБ",1,0)</f>
        <v>#REF!</v>
      </c>
      <c r="E856" t="e">
        <f>OR('01.06.2016'!#REF!="ПМСД",'01.06.2016'!#REF!="поліклініка")</f>
        <v>#REF!</v>
      </c>
      <c r="F856" t="e">
        <f>IF('01.06.2016'!#REF!="Психоневрол.",1,0)</f>
        <v>#REF!</v>
      </c>
      <c r="G856" t="e">
        <f>OR('01.06.2016'!#REF!="Інше",'01.06.2016'!#REF!="ЦРЛ",'01.06.2016'!#REF!="МЛ",'01.06.2016'!#REF!="Інфекційна")</f>
        <v>#REF!</v>
      </c>
      <c r="L856" t="e">
        <f t="shared" si="14"/>
        <v>#REF!</v>
      </c>
      <c r="N856" t="e">
        <f t="shared" si="14"/>
        <v>#REF!</v>
      </c>
    </row>
    <row r="857" spans="2:14" x14ac:dyDescent="0.25">
      <c r="B857" t="e">
        <f>IF('01.06.2016'!#REF!="НД",1,0)</f>
        <v>#REF!</v>
      </c>
      <c r="C857" t="e">
        <f>IF('01.06.2016'!#REF!="СНІДцентр",1,0)</f>
        <v>#REF!</v>
      </c>
      <c r="D857" t="e">
        <f>IF('01.06.2016'!#REF!="ПТБ",1,0)</f>
        <v>#REF!</v>
      </c>
      <c r="E857" t="e">
        <f>OR('01.06.2016'!#REF!="ПМСД",'01.06.2016'!#REF!="поліклініка")</f>
        <v>#REF!</v>
      </c>
      <c r="F857" t="e">
        <f>IF('01.06.2016'!#REF!="Психоневрол.",1,0)</f>
        <v>#REF!</v>
      </c>
      <c r="G857" t="e">
        <f>OR('01.06.2016'!#REF!="Інше",'01.06.2016'!#REF!="ЦРЛ",'01.06.2016'!#REF!="МЛ",'01.06.2016'!#REF!="Інфекційна")</f>
        <v>#REF!</v>
      </c>
      <c r="L857" t="e">
        <f t="shared" si="14"/>
        <v>#REF!</v>
      </c>
      <c r="N857" t="e">
        <f t="shared" si="14"/>
        <v>#REF!</v>
      </c>
    </row>
    <row r="858" spans="2:14" x14ac:dyDescent="0.25">
      <c r="B858" t="e">
        <f>IF('01.06.2016'!#REF!="НД",1,0)</f>
        <v>#REF!</v>
      </c>
      <c r="C858" t="e">
        <f>IF('01.06.2016'!#REF!="СНІДцентр",1,0)</f>
        <v>#REF!</v>
      </c>
      <c r="D858" t="e">
        <f>IF('01.06.2016'!#REF!="ПТБ",1,0)</f>
        <v>#REF!</v>
      </c>
      <c r="E858" t="e">
        <f>OR('01.06.2016'!#REF!="ПМСД",'01.06.2016'!#REF!="поліклініка")</f>
        <v>#REF!</v>
      </c>
      <c r="F858" t="e">
        <f>IF('01.06.2016'!#REF!="Психоневрол.",1,0)</f>
        <v>#REF!</v>
      </c>
      <c r="G858" t="e">
        <f>OR('01.06.2016'!#REF!="Інше",'01.06.2016'!#REF!="ЦРЛ",'01.06.2016'!#REF!="МЛ",'01.06.2016'!#REF!="Інфекційна")</f>
        <v>#REF!</v>
      </c>
      <c r="L858" t="e">
        <f t="shared" si="14"/>
        <v>#REF!</v>
      </c>
      <c r="N858" t="e">
        <f t="shared" si="14"/>
        <v>#REF!</v>
      </c>
    </row>
    <row r="859" spans="2:14" x14ac:dyDescent="0.25">
      <c r="B859" t="e">
        <f>IF('01.06.2016'!#REF!="НД",1,0)</f>
        <v>#REF!</v>
      </c>
      <c r="C859" t="e">
        <f>IF('01.06.2016'!#REF!="СНІДцентр",1,0)</f>
        <v>#REF!</v>
      </c>
      <c r="D859" t="e">
        <f>IF('01.06.2016'!#REF!="ПТБ",1,0)</f>
        <v>#REF!</v>
      </c>
      <c r="E859" t="e">
        <f>OR('01.06.2016'!#REF!="ПМСД",'01.06.2016'!#REF!="поліклініка")</f>
        <v>#REF!</v>
      </c>
      <c r="F859" t="e">
        <f>IF('01.06.2016'!#REF!="Психоневрол.",1,0)</f>
        <v>#REF!</v>
      </c>
      <c r="G859" t="e">
        <f>OR('01.06.2016'!#REF!="Інше",'01.06.2016'!#REF!="ЦРЛ",'01.06.2016'!#REF!="МЛ",'01.06.2016'!#REF!="Інфекційна")</f>
        <v>#REF!</v>
      </c>
      <c r="L859" t="e">
        <f t="shared" si="14"/>
        <v>#REF!</v>
      </c>
      <c r="N859" t="e">
        <f t="shared" si="14"/>
        <v>#REF!</v>
      </c>
    </row>
    <row r="860" spans="2:14" x14ac:dyDescent="0.25">
      <c r="B860" t="e">
        <f>IF('01.06.2016'!#REF!="НД",1,0)</f>
        <v>#REF!</v>
      </c>
      <c r="C860" t="e">
        <f>IF('01.06.2016'!#REF!="СНІДцентр",1,0)</f>
        <v>#REF!</v>
      </c>
      <c r="D860" t="e">
        <f>IF('01.06.2016'!#REF!="ПТБ",1,0)</f>
        <v>#REF!</v>
      </c>
      <c r="E860" t="e">
        <f>OR('01.06.2016'!#REF!="ПМСД",'01.06.2016'!#REF!="поліклініка")</f>
        <v>#REF!</v>
      </c>
      <c r="F860" t="e">
        <f>IF('01.06.2016'!#REF!="Психоневрол.",1,0)</f>
        <v>#REF!</v>
      </c>
      <c r="G860" t="e">
        <f>OR('01.06.2016'!#REF!="Інше",'01.06.2016'!#REF!="ЦРЛ",'01.06.2016'!#REF!="МЛ",'01.06.2016'!#REF!="Інфекційна")</f>
        <v>#REF!</v>
      </c>
      <c r="L860" t="e">
        <f t="shared" si="14"/>
        <v>#REF!</v>
      </c>
      <c r="N860" t="e">
        <f t="shared" si="14"/>
        <v>#REF!</v>
      </c>
    </row>
    <row r="861" spans="2:14" x14ac:dyDescent="0.25">
      <c r="B861" t="e">
        <f>IF('01.06.2016'!#REF!="НД",1,0)</f>
        <v>#REF!</v>
      </c>
      <c r="C861" t="e">
        <f>IF('01.06.2016'!#REF!="СНІДцентр",1,0)</f>
        <v>#REF!</v>
      </c>
      <c r="D861" t="e">
        <f>IF('01.06.2016'!#REF!="ПТБ",1,0)</f>
        <v>#REF!</v>
      </c>
      <c r="E861" t="e">
        <f>OR('01.06.2016'!#REF!="ПМСД",'01.06.2016'!#REF!="поліклініка")</f>
        <v>#REF!</v>
      </c>
      <c r="F861" t="e">
        <f>IF('01.06.2016'!#REF!="Психоневрол.",1,0)</f>
        <v>#REF!</v>
      </c>
      <c r="G861" t="e">
        <f>OR('01.06.2016'!#REF!="Інше",'01.06.2016'!#REF!="ЦРЛ",'01.06.2016'!#REF!="МЛ",'01.06.2016'!#REF!="Інфекційна")</f>
        <v>#REF!</v>
      </c>
      <c r="L861" t="e">
        <f t="shared" si="14"/>
        <v>#REF!</v>
      </c>
      <c r="N861" t="e">
        <f t="shared" si="14"/>
        <v>#REF!</v>
      </c>
    </row>
    <row r="862" spans="2:14" x14ac:dyDescent="0.25">
      <c r="B862" t="e">
        <f>IF('01.06.2016'!#REF!="НД",1,0)</f>
        <v>#REF!</v>
      </c>
      <c r="C862" t="e">
        <f>IF('01.06.2016'!#REF!="СНІДцентр",1,0)</f>
        <v>#REF!</v>
      </c>
      <c r="D862" t="e">
        <f>IF('01.06.2016'!#REF!="ПТБ",1,0)</f>
        <v>#REF!</v>
      </c>
      <c r="E862" t="e">
        <f>OR('01.06.2016'!#REF!="ПМСД",'01.06.2016'!#REF!="поліклініка")</f>
        <v>#REF!</v>
      </c>
      <c r="F862" t="e">
        <f>IF('01.06.2016'!#REF!="Психоневрол.",1,0)</f>
        <v>#REF!</v>
      </c>
      <c r="G862" t="e">
        <f>OR('01.06.2016'!#REF!="Інше",'01.06.2016'!#REF!="ЦРЛ",'01.06.2016'!#REF!="МЛ",'01.06.2016'!#REF!="Інфекційна")</f>
        <v>#REF!</v>
      </c>
      <c r="L862" t="e">
        <f t="shared" si="14"/>
        <v>#REF!</v>
      </c>
      <c r="N862" t="e">
        <f t="shared" si="14"/>
        <v>#REF!</v>
      </c>
    </row>
    <row r="863" spans="2:14" x14ac:dyDescent="0.25">
      <c r="B863" t="e">
        <f>IF('01.06.2016'!#REF!="НД",1,0)</f>
        <v>#REF!</v>
      </c>
      <c r="C863" t="e">
        <f>IF('01.06.2016'!#REF!="СНІДцентр",1,0)</f>
        <v>#REF!</v>
      </c>
      <c r="D863" t="e">
        <f>IF('01.06.2016'!#REF!="ПТБ",1,0)</f>
        <v>#REF!</v>
      </c>
      <c r="E863" t="e">
        <f>OR('01.06.2016'!#REF!="ПМСД",'01.06.2016'!#REF!="поліклініка")</f>
        <v>#REF!</v>
      </c>
      <c r="F863" t="e">
        <f>IF('01.06.2016'!#REF!="Психоневрол.",1,0)</f>
        <v>#REF!</v>
      </c>
      <c r="G863" t="e">
        <f>OR('01.06.2016'!#REF!="Інше",'01.06.2016'!#REF!="ЦРЛ",'01.06.2016'!#REF!="МЛ",'01.06.2016'!#REF!="Інфекційна")</f>
        <v>#REF!</v>
      </c>
      <c r="L863" t="e">
        <f t="shared" si="14"/>
        <v>#REF!</v>
      </c>
      <c r="N863" t="e">
        <f t="shared" si="14"/>
        <v>#REF!</v>
      </c>
    </row>
    <row r="864" spans="2:14" x14ac:dyDescent="0.25">
      <c r="B864" t="e">
        <f>IF('01.06.2016'!#REF!="НД",1,0)</f>
        <v>#REF!</v>
      </c>
      <c r="C864" t="e">
        <f>IF('01.06.2016'!#REF!="СНІДцентр",1,0)</f>
        <v>#REF!</v>
      </c>
      <c r="D864" t="e">
        <f>IF('01.06.2016'!#REF!="ПТБ",1,0)</f>
        <v>#REF!</v>
      </c>
      <c r="E864" t="e">
        <f>OR('01.06.2016'!#REF!="ПМСД",'01.06.2016'!#REF!="поліклініка")</f>
        <v>#REF!</v>
      </c>
      <c r="F864" t="e">
        <f>IF('01.06.2016'!#REF!="Психоневрол.",1,0)</f>
        <v>#REF!</v>
      </c>
      <c r="G864" t="e">
        <f>OR('01.06.2016'!#REF!="Інше",'01.06.2016'!#REF!="ЦРЛ",'01.06.2016'!#REF!="МЛ",'01.06.2016'!#REF!="Інфекційна")</f>
        <v>#REF!</v>
      </c>
      <c r="L864" t="e">
        <f t="shared" si="14"/>
        <v>#REF!</v>
      </c>
      <c r="N864" t="e">
        <f t="shared" si="14"/>
        <v>#REF!</v>
      </c>
    </row>
    <row r="865" spans="2:14" x14ac:dyDescent="0.25">
      <c r="B865" t="e">
        <f>IF('01.06.2016'!#REF!="НД",1,0)</f>
        <v>#REF!</v>
      </c>
      <c r="C865" t="e">
        <f>IF('01.06.2016'!#REF!="СНІДцентр",1,0)</f>
        <v>#REF!</v>
      </c>
      <c r="D865" t="e">
        <f>IF('01.06.2016'!#REF!="ПТБ",1,0)</f>
        <v>#REF!</v>
      </c>
      <c r="E865" t="e">
        <f>OR('01.06.2016'!#REF!="ПМСД",'01.06.2016'!#REF!="поліклініка")</f>
        <v>#REF!</v>
      </c>
      <c r="F865" t="e">
        <f>IF('01.06.2016'!#REF!="Психоневрол.",1,0)</f>
        <v>#REF!</v>
      </c>
      <c r="G865" t="e">
        <f>OR('01.06.2016'!#REF!="Інше",'01.06.2016'!#REF!="ЦРЛ",'01.06.2016'!#REF!="МЛ",'01.06.2016'!#REF!="Інфекційна")</f>
        <v>#REF!</v>
      </c>
      <c r="L865" t="e">
        <f t="shared" si="14"/>
        <v>#REF!</v>
      </c>
      <c r="N865" t="e">
        <f t="shared" si="14"/>
        <v>#REF!</v>
      </c>
    </row>
    <row r="866" spans="2:14" x14ac:dyDescent="0.25">
      <c r="B866" t="e">
        <f>IF('01.06.2016'!#REF!="НД",1,0)</f>
        <v>#REF!</v>
      </c>
      <c r="C866" t="e">
        <f>IF('01.06.2016'!#REF!="СНІДцентр",1,0)</f>
        <v>#REF!</v>
      </c>
      <c r="D866" t="e">
        <f>IF('01.06.2016'!#REF!="ПТБ",1,0)</f>
        <v>#REF!</v>
      </c>
      <c r="E866" t="e">
        <f>OR('01.06.2016'!#REF!="ПМСД",'01.06.2016'!#REF!="поліклініка")</f>
        <v>#REF!</v>
      </c>
      <c r="F866" t="e">
        <f>IF('01.06.2016'!#REF!="Психоневрол.",1,0)</f>
        <v>#REF!</v>
      </c>
      <c r="G866" t="e">
        <f>OR('01.06.2016'!#REF!="Інше",'01.06.2016'!#REF!="ЦРЛ",'01.06.2016'!#REF!="МЛ",'01.06.2016'!#REF!="Інфекційна")</f>
        <v>#REF!</v>
      </c>
      <c r="L866" t="e">
        <f t="shared" si="14"/>
        <v>#REF!</v>
      </c>
      <c r="N866" t="e">
        <f t="shared" si="14"/>
        <v>#REF!</v>
      </c>
    </row>
    <row r="867" spans="2:14" x14ac:dyDescent="0.25">
      <c r="B867" t="e">
        <f>IF('01.06.2016'!#REF!="НД",1,0)</f>
        <v>#REF!</v>
      </c>
      <c r="C867" t="e">
        <f>IF('01.06.2016'!#REF!="СНІДцентр",1,0)</f>
        <v>#REF!</v>
      </c>
      <c r="D867" t="e">
        <f>IF('01.06.2016'!#REF!="ПТБ",1,0)</f>
        <v>#REF!</v>
      </c>
      <c r="E867" t="e">
        <f>OR('01.06.2016'!#REF!="ПМСД",'01.06.2016'!#REF!="поліклініка")</f>
        <v>#REF!</v>
      </c>
      <c r="F867" t="e">
        <f>IF('01.06.2016'!#REF!="Психоневрол.",1,0)</f>
        <v>#REF!</v>
      </c>
      <c r="G867" t="e">
        <f>OR('01.06.2016'!#REF!="Інше",'01.06.2016'!#REF!="ЦРЛ",'01.06.2016'!#REF!="МЛ",'01.06.2016'!#REF!="Інфекційна")</f>
        <v>#REF!</v>
      </c>
      <c r="L867" t="e">
        <f t="shared" si="14"/>
        <v>#REF!</v>
      </c>
      <c r="N867" t="e">
        <f t="shared" si="14"/>
        <v>#REF!</v>
      </c>
    </row>
    <row r="868" spans="2:14" x14ac:dyDescent="0.25">
      <c r="B868" t="e">
        <f>IF('01.06.2016'!#REF!="НД",1,0)</f>
        <v>#REF!</v>
      </c>
      <c r="C868" t="e">
        <f>IF('01.06.2016'!#REF!="СНІДцентр",1,0)</f>
        <v>#REF!</v>
      </c>
      <c r="D868" t="e">
        <f>IF('01.06.2016'!#REF!="ПТБ",1,0)</f>
        <v>#REF!</v>
      </c>
      <c r="E868" t="e">
        <f>OR('01.06.2016'!#REF!="ПМСД",'01.06.2016'!#REF!="поліклініка")</f>
        <v>#REF!</v>
      </c>
      <c r="F868" t="e">
        <f>IF('01.06.2016'!#REF!="Психоневрол.",1,0)</f>
        <v>#REF!</v>
      </c>
      <c r="G868" t="e">
        <f>OR('01.06.2016'!#REF!="Інше",'01.06.2016'!#REF!="ЦРЛ",'01.06.2016'!#REF!="МЛ",'01.06.2016'!#REF!="Інфекційна")</f>
        <v>#REF!</v>
      </c>
      <c r="L868" t="e">
        <f t="shared" si="14"/>
        <v>#REF!</v>
      </c>
      <c r="N868" t="e">
        <f t="shared" si="14"/>
        <v>#REF!</v>
      </c>
    </row>
    <row r="869" spans="2:14" x14ac:dyDescent="0.25">
      <c r="B869" t="e">
        <f>IF('01.06.2016'!#REF!="НД",1,0)</f>
        <v>#REF!</v>
      </c>
      <c r="C869" t="e">
        <f>IF('01.06.2016'!#REF!="СНІДцентр",1,0)</f>
        <v>#REF!</v>
      </c>
      <c r="D869" t="e">
        <f>IF('01.06.2016'!#REF!="ПТБ",1,0)</f>
        <v>#REF!</v>
      </c>
      <c r="E869" t="e">
        <f>OR('01.06.2016'!#REF!="ПМСД",'01.06.2016'!#REF!="поліклініка")</f>
        <v>#REF!</v>
      </c>
      <c r="F869" t="e">
        <f>IF('01.06.2016'!#REF!="Психоневрол.",1,0)</f>
        <v>#REF!</v>
      </c>
      <c r="G869" t="e">
        <f>OR('01.06.2016'!#REF!="Інше",'01.06.2016'!#REF!="ЦРЛ",'01.06.2016'!#REF!="МЛ",'01.06.2016'!#REF!="Інфекційна")</f>
        <v>#REF!</v>
      </c>
      <c r="L869" t="e">
        <f t="shared" si="14"/>
        <v>#REF!</v>
      </c>
      <c r="N869" t="e">
        <f t="shared" si="14"/>
        <v>#REF!</v>
      </c>
    </row>
    <row r="870" spans="2:14" x14ac:dyDescent="0.25">
      <c r="B870" t="e">
        <f>IF('01.06.2016'!#REF!="НД",1,0)</f>
        <v>#REF!</v>
      </c>
      <c r="C870" t="e">
        <f>IF('01.06.2016'!#REF!="СНІДцентр",1,0)</f>
        <v>#REF!</v>
      </c>
      <c r="D870" t="e">
        <f>IF('01.06.2016'!#REF!="ПТБ",1,0)</f>
        <v>#REF!</v>
      </c>
      <c r="E870" t="e">
        <f>OR('01.06.2016'!#REF!="ПМСД",'01.06.2016'!#REF!="поліклініка")</f>
        <v>#REF!</v>
      </c>
      <c r="F870" t="e">
        <f>IF('01.06.2016'!#REF!="Психоневрол.",1,0)</f>
        <v>#REF!</v>
      </c>
      <c r="G870" t="e">
        <f>OR('01.06.2016'!#REF!="Інше",'01.06.2016'!#REF!="ЦРЛ",'01.06.2016'!#REF!="МЛ",'01.06.2016'!#REF!="Інфекційна")</f>
        <v>#REF!</v>
      </c>
      <c r="L870" t="e">
        <f t="shared" si="14"/>
        <v>#REF!</v>
      </c>
      <c r="N870" t="e">
        <f t="shared" si="14"/>
        <v>#REF!</v>
      </c>
    </row>
    <row r="871" spans="2:14" x14ac:dyDescent="0.25">
      <c r="B871" t="e">
        <f>IF('01.06.2016'!#REF!="НД",1,0)</f>
        <v>#REF!</v>
      </c>
      <c r="C871" t="e">
        <f>IF('01.06.2016'!#REF!="СНІДцентр",1,0)</f>
        <v>#REF!</v>
      </c>
      <c r="D871" t="e">
        <f>IF('01.06.2016'!#REF!="ПТБ",1,0)</f>
        <v>#REF!</v>
      </c>
      <c r="E871" t="e">
        <f>OR('01.06.2016'!#REF!="ПМСД",'01.06.2016'!#REF!="поліклініка")</f>
        <v>#REF!</v>
      </c>
      <c r="F871" t="e">
        <f>IF('01.06.2016'!#REF!="Психоневрол.",1,0)</f>
        <v>#REF!</v>
      </c>
      <c r="G871" t="e">
        <f>OR('01.06.2016'!#REF!="Інше",'01.06.2016'!#REF!="ЦРЛ",'01.06.2016'!#REF!="МЛ",'01.06.2016'!#REF!="Інфекційна")</f>
        <v>#REF!</v>
      </c>
      <c r="L871" t="e">
        <f t="shared" si="14"/>
        <v>#REF!</v>
      </c>
      <c r="N871" t="e">
        <f t="shared" si="14"/>
        <v>#REF!</v>
      </c>
    </row>
    <row r="872" spans="2:14" x14ac:dyDescent="0.25">
      <c r="B872" t="e">
        <f>IF('01.06.2016'!#REF!="НД",1,0)</f>
        <v>#REF!</v>
      </c>
      <c r="C872" t="e">
        <f>IF('01.06.2016'!#REF!="СНІДцентр",1,0)</f>
        <v>#REF!</v>
      </c>
      <c r="D872" t="e">
        <f>IF('01.06.2016'!#REF!="ПТБ",1,0)</f>
        <v>#REF!</v>
      </c>
      <c r="E872" t="e">
        <f>OR('01.06.2016'!#REF!="ПМСД",'01.06.2016'!#REF!="поліклініка")</f>
        <v>#REF!</v>
      </c>
      <c r="F872" t="e">
        <f>IF('01.06.2016'!#REF!="Психоневрол.",1,0)</f>
        <v>#REF!</v>
      </c>
      <c r="G872" t="e">
        <f>OR('01.06.2016'!#REF!="Інше",'01.06.2016'!#REF!="ЦРЛ",'01.06.2016'!#REF!="МЛ",'01.06.2016'!#REF!="Інфекційна")</f>
        <v>#REF!</v>
      </c>
      <c r="L872" t="e">
        <f t="shared" si="14"/>
        <v>#REF!</v>
      </c>
      <c r="N872" t="e">
        <f t="shared" si="14"/>
        <v>#REF!</v>
      </c>
    </row>
    <row r="873" spans="2:14" x14ac:dyDescent="0.25">
      <c r="B873" t="e">
        <f>IF('01.06.2016'!#REF!="НД",1,0)</f>
        <v>#REF!</v>
      </c>
      <c r="C873" t="e">
        <f>IF('01.06.2016'!#REF!="СНІДцентр",1,0)</f>
        <v>#REF!</v>
      </c>
      <c r="D873" t="e">
        <f>IF('01.06.2016'!#REF!="ПТБ",1,0)</f>
        <v>#REF!</v>
      </c>
      <c r="E873" t="e">
        <f>OR('01.06.2016'!#REF!="ПМСД",'01.06.2016'!#REF!="поліклініка")</f>
        <v>#REF!</v>
      </c>
      <c r="F873" t="e">
        <f>IF('01.06.2016'!#REF!="Психоневрол.",1,0)</f>
        <v>#REF!</v>
      </c>
      <c r="G873" t="e">
        <f>OR('01.06.2016'!#REF!="Інше",'01.06.2016'!#REF!="ЦРЛ",'01.06.2016'!#REF!="МЛ",'01.06.2016'!#REF!="Інфекційна")</f>
        <v>#REF!</v>
      </c>
      <c r="L873" t="e">
        <f t="shared" si="14"/>
        <v>#REF!</v>
      </c>
      <c r="N873" t="e">
        <f t="shared" si="14"/>
        <v>#REF!</v>
      </c>
    </row>
    <row r="874" spans="2:14" x14ac:dyDescent="0.25">
      <c r="B874" t="e">
        <f>IF('01.06.2016'!#REF!="НД",1,0)</f>
        <v>#REF!</v>
      </c>
      <c r="C874" t="e">
        <f>IF('01.06.2016'!#REF!="СНІДцентр",1,0)</f>
        <v>#REF!</v>
      </c>
      <c r="D874" t="e">
        <f>IF('01.06.2016'!#REF!="ПТБ",1,0)</f>
        <v>#REF!</v>
      </c>
      <c r="E874" t="e">
        <f>OR('01.06.2016'!#REF!="ПМСД",'01.06.2016'!#REF!="поліклініка")</f>
        <v>#REF!</v>
      </c>
      <c r="F874" t="e">
        <f>IF('01.06.2016'!#REF!="Психоневрол.",1,0)</f>
        <v>#REF!</v>
      </c>
      <c r="G874" t="e">
        <f>OR('01.06.2016'!#REF!="Інше",'01.06.2016'!#REF!="ЦРЛ",'01.06.2016'!#REF!="МЛ",'01.06.2016'!#REF!="Інфекційна")</f>
        <v>#REF!</v>
      </c>
      <c r="L874" t="e">
        <f t="shared" si="14"/>
        <v>#REF!</v>
      </c>
      <c r="N874" t="e">
        <f t="shared" si="14"/>
        <v>#REF!</v>
      </c>
    </row>
    <row r="875" spans="2:14" x14ac:dyDescent="0.25">
      <c r="B875" t="e">
        <f>IF('01.06.2016'!#REF!="НД",1,0)</f>
        <v>#REF!</v>
      </c>
      <c r="C875" t="e">
        <f>IF('01.06.2016'!#REF!="СНІДцентр",1,0)</f>
        <v>#REF!</v>
      </c>
      <c r="D875" t="e">
        <f>IF('01.06.2016'!#REF!="ПТБ",1,0)</f>
        <v>#REF!</v>
      </c>
      <c r="E875" t="e">
        <f>OR('01.06.2016'!#REF!="ПМСД",'01.06.2016'!#REF!="поліклініка")</f>
        <v>#REF!</v>
      </c>
      <c r="F875" t="e">
        <f>IF('01.06.2016'!#REF!="Психоневрол.",1,0)</f>
        <v>#REF!</v>
      </c>
      <c r="G875" t="e">
        <f>OR('01.06.2016'!#REF!="Інше",'01.06.2016'!#REF!="ЦРЛ",'01.06.2016'!#REF!="МЛ",'01.06.2016'!#REF!="Інфекційна")</f>
        <v>#REF!</v>
      </c>
      <c r="L875" t="e">
        <f t="shared" si="14"/>
        <v>#REF!</v>
      </c>
      <c r="N875" t="e">
        <f t="shared" si="14"/>
        <v>#REF!</v>
      </c>
    </row>
    <row r="876" spans="2:14" x14ac:dyDescent="0.25">
      <c r="B876" t="e">
        <f>IF('01.06.2016'!#REF!="НД",1,0)</f>
        <v>#REF!</v>
      </c>
      <c r="C876" t="e">
        <f>IF('01.06.2016'!#REF!="СНІДцентр",1,0)</f>
        <v>#REF!</v>
      </c>
      <c r="D876" t="e">
        <f>IF('01.06.2016'!#REF!="ПТБ",1,0)</f>
        <v>#REF!</v>
      </c>
      <c r="E876" t="e">
        <f>OR('01.06.2016'!#REF!="ПМСД",'01.06.2016'!#REF!="поліклініка")</f>
        <v>#REF!</v>
      </c>
      <c r="F876" t="e">
        <f>IF('01.06.2016'!#REF!="Психоневрол.",1,0)</f>
        <v>#REF!</v>
      </c>
      <c r="G876" t="e">
        <f>OR('01.06.2016'!#REF!="Інше",'01.06.2016'!#REF!="ЦРЛ",'01.06.2016'!#REF!="МЛ",'01.06.2016'!#REF!="Інфекційна")</f>
        <v>#REF!</v>
      </c>
      <c r="L876" t="e">
        <f t="shared" si="14"/>
        <v>#REF!</v>
      </c>
      <c r="N876" t="e">
        <f t="shared" si="14"/>
        <v>#REF!</v>
      </c>
    </row>
    <row r="877" spans="2:14" x14ac:dyDescent="0.25">
      <c r="B877" t="e">
        <f>IF('01.06.2016'!#REF!="НД",1,0)</f>
        <v>#REF!</v>
      </c>
      <c r="C877" t="e">
        <f>IF('01.06.2016'!#REF!="СНІДцентр",1,0)</f>
        <v>#REF!</v>
      </c>
      <c r="D877" t="e">
        <f>IF('01.06.2016'!#REF!="ПТБ",1,0)</f>
        <v>#REF!</v>
      </c>
      <c r="E877" t="e">
        <f>OR('01.06.2016'!#REF!="ПМСД",'01.06.2016'!#REF!="поліклініка")</f>
        <v>#REF!</v>
      </c>
      <c r="F877" t="e">
        <f>IF('01.06.2016'!#REF!="Психоневрол.",1,0)</f>
        <v>#REF!</v>
      </c>
      <c r="G877" t="e">
        <f>OR('01.06.2016'!#REF!="Інше",'01.06.2016'!#REF!="ЦРЛ",'01.06.2016'!#REF!="МЛ",'01.06.2016'!#REF!="Інфекційна")</f>
        <v>#REF!</v>
      </c>
      <c r="L877" t="e">
        <f t="shared" si="14"/>
        <v>#REF!</v>
      </c>
      <c r="N877" t="e">
        <f t="shared" si="14"/>
        <v>#REF!</v>
      </c>
    </row>
    <row r="878" spans="2:14" x14ac:dyDescent="0.25">
      <c r="B878" t="e">
        <f>IF('01.06.2016'!#REF!="НД",1,0)</f>
        <v>#REF!</v>
      </c>
      <c r="C878" t="e">
        <f>IF('01.06.2016'!#REF!="СНІДцентр",1,0)</f>
        <v>#REF!</v>
      </c>
      <c r="D878" t="e">
        <f>IF('01.06.2016'!#REF!="ПТБ",1,0)</f>
        <v>#REF!</v>
      </c>
      <c r="E878" t="e">
        <f>OR('01.06.2016'!#REF!="ПМСД",'01.06.2016'!#REF!="поліклініка")</f>
        <v>#REF!</v>
      </c>
      <c r="F878" t="e">
        <f>IF('01.06.2016'!#REF!="Психоневрол.",1,0)</f>
        <v>#REF!</v>
      </c>
      <c r="G878" t="e">
        <f>OR('01.06.2016'!#REF!="Інше",'01.06.2016'!#REF!="ЦРЛ",'01.06.2016'!#REF!="МЛ",'01.06.2016'!#REF!="Інфекційна")</f>
        <v>#REF!</v>
      </c>
      <c r="L878" t="e">
        <f t="shared" si="14"/>
        <v>#REF!</v>
      </c>
      <c r="N878" t="e">
        <f t="shared" si="14"/>
        <v>#REF!</v>
      </c>
    </row>
    <row r="879" spans="2:14" x14ac:dyDescent="0.25">
      <c r="B879" t="e">
        <f>IF('01.06.2016'!#REF!="НД",1,0)</f>
        <v>#REF!</v>
      </c>
      <c r="C879" t="e">
        <f>IF('01.06.2016'!#REF!="СНІДцентр",1,0)</f>
        <v>#REF!</v>
      </c>
      <c r="D879" t="e">
        <f>IF('01.06.2016'!#REF!="ПТБ",1,0)</f>
        <v>#REF!</v>
      </c>
      <c r="E879" t="e">
        <f>OR('01.06.2016'!#REF!="ПМСД",'01.06.2016'!#REF!="поліклініка")</f>
        <v>#REF!</v>
      </c>
      <c r="F879" t="e">
        <f>IF('01.06.2016'!#REF!="Психоневрол.",1,0)</f>
        <v>#REF!</v>
      </c>
      <c r="G879" t="e">
        <f>OR('01.06.2016'!#REF!="Інше",'01.06.2016'!#REF!="ЦРЛ",'01.06.2016'!#REF!="МЛ",'01.06.2016'!#REF!="Інфекційна")</f>
        <v>#REF!</v>
      </c>
      <c r="L879" t="e">
        <f t="shared" si="14"/>
        <v>#REF!</v>
      </c>
      <c r="N879" t="e">
        <f t="shared" si="14"/>
        <v>#REF!</v>
      </c>
    </row>
    <row r="880" spans="2:14" x14ac:dyDescent="0.25">
      <c r="B880" t="e">
        <f>IF('01.06.2016'!#REF!="НД",1,0)</f>
        <v>#REF!</v>
      </c>
      <c r="C880" t="e">
        <f>IF('01.06.2016'!#REF!="СНІДцентр",1,0)</f>
        <v>#REF!</v>
      </c>
      <c r="D880" t="e">
        <f>IF('01.06.2016'!#REF!="ПТБ",1,0)</f>
        <v>#REF!</v>
      </c>
      <c r="E880" t="e">
        <f>OR('01.06.2016'!#REF!="ПМСД",'01.06.2016'!#REF!="поліклініка")</f>
        <v>#REF!</v>
      </c>
      <c r="F880" t="e">
        <f>IF('01.06.2016'!#REF!="Психоневрол.",1,0)</f>
        <v>#REF!</v>
      </c>
      <c r="G880" t="e">
        <f>OR('01.06.2016'!#REF!="Інше",'01.06.2016'!#REF!="ЦРЛ",'01.06.2016'!#REF!="МЛ",'01.06.2016'!#REF!="Інфекційна")</f>
        <v>#REF!</v>
      </c>
      <c r="L880" t="e">
        <f t="shared" si="14"/>
        <v>#REF!</v>
      </c>
      <c r="N880" t="e">
        <f t="shared" si="14"/>
        <v>#REF!</v>
      </c>
    </row>
    <row r="881" spans="2:14" x14ac:dyDescent="0.25">
      <c r="B881" t="e">
        <f>IF('01.06.2016'!#REF!="НД",1,0)</f>
        <v>#REF!</v>
      </c>
      <c r="C881" t="e">
        <f>IF('01.06.2016'!#REF!="СНІДцентр",1,0)</f>
        <v>#REF!</v>
      </c>
      <c r="D881" t="e">
        <f>IF('01.06.2016'!#REF!="ПТБ",1,0)</f>
        <v>#REF!</v>
      </c>
      <c r="E881" t="e">
        <f>OR('01.06.2016'!#REF!="ПМСД",'01.06.2016'!#REF!="поліклініка")</f>
        <v>#REF!</v>
      </c>
      <c r="F881" t="e">
        <f>IF('01.06.2016'!#REF!="Психоневрол.",1,0)</f>
        <v>#REF!</v>
      </c>
      <c r="G881" t="e">
        <f>OR('01.06.2016'!#REF!="Інше",'01.06.2016'!#REF!="ЦРЛ",'01.06.2016'!#REF!="МЛ",'01.06.2016'!#REF!="Інфекційна")</f>
        <v>#REF!</v>
      </c>
      <c r="L881" t="e">
        <f t="shared" si="14"/>
        <v>#REF!</v>
      </c>
      <c r="N881" t="e">
        <f t="shared" si="14"/>
        <v>#REF!</v>
      </c>
    </row>
    <row r="882" spans="2:14" x14ac:dyDescent="0.25">
      <c r="B882" t="e">
        <f>IF('01.06.2016'!#REF!="НД",1,0)</f>
        <v>#REF!</v>
      </c>
      <c r="C882" t="e">
        <f>IF('01.06.2016'!#REF!="СНІДцентр",1,0)</f>
        <v>#REF!</v>
      </c>
      <c r="D882" t="e">
        <f>IF('01.06.2016'!#REF!="ПТБ",1,0)</f>
        <v>#REF!</v>
      </c>
      <c r="E882" t="e">
        <f>OR('01.06.2016'!#REF!="ПМСД",'01.06.2016'!#REF!="поліклініка")</f>
        <v>#REF!</v>
      </c>
      <c r="F882" t="e">
        <f>IF('01.06.2016'!#REF!="Психоневрол.",1,0)</f>
        <v>#REF!</v>
      </c>
      <c r="G882" t="e">
        <f>OR('01.06.2016'!#REF!="Інше",'01.06.2016'!#REF!="ЦРЛ",'01.06.2016'!#REF!="МЛ",'01.06.2016'!#REF!="Інфекційна")</f>
        <v>#REF!</v>
      </c>
      <c r="L882" t="e">
        <f t="shared" si="14"/>
        <v>#REF!</v>
      </c>
      <c r="N882" t="e">
        <f t="shared" si="14"/>
        <v>#REF!</v>
      </c>
    </row>
    <row r="883" spans="2:14" x14ac:dyDescent="0.25">
      <c r="B883" t="e">
        <f>IF('01.06.2016'!#REF!="НД",1,0)</f>
        <v>#REF!</v>
      </c>
      <c r="C883" t="e">
        <f>IF('01.06.2016'!#REF!="СНІДцентр",1,0)</f>
        <v>#REF!</v>
      </c>
      <c r="D883" t="e">
        <f>IF('01.06.2016'!#REF!="ПТБ",1,0)</f>
        <v>#REF!</v>
      </c>
      <c r="E883" t="e">
        <f>OR('01.06.2016'!#REF!="ПМСД",'01.06.2016'!#REF!="поліклініка")</f>
        <v>#REF!</v>
      </c>
      <c r="F883" t="e">
        <f>IF('01.06.2016'!#REF!="Психоневрол.",1,0)</f>
        <v>#REF!</v>
      </c>
      <c r="G883" t="e">
        <f>OR('01.06.2016'!#REF!="Інше",'01.06.2016'!#REF!="ЦРЛ",'01.06.2016'!#REF!="МЛ",'01.06.2016'!#REF!="Інфекційна")</f>
        <v>#REF!</v>
      </c>
      <c r="L883" t="e">
        <f t="shared" si="14"/>
        <v>#REF!</v>
      </c>
      <c r="N883" t="e">
        <f t="shared" si="14"/>
        <v>#REF!</v>
      </c>
    </row>
    <row r="884" spans="2:14" x14ac:dyDescent="0.25">
      <c r="B884" t="e">
        <f>IF('01.06.2016'!#REF!="НД",1,0)</f>
        <v>#REF!</v>
      </c>
      <c r="C884" t="e">
        <f>IF('01.06.2016'!#REF!="СНІДцентр",1,0)</f>
        <v>#REF!</v>
      </c>
      <c r="D884" t="e">
        <f>IF('01.06.2016'!#REF!="ПТБ",1,0)</f>
        <v>#REF!</v>
      </c>
      <c r="E884" t="e">
        <f>OR('01.06.2016'!#REF!="ПМСД",'01.06.2016'!#REF!="поліклініка")</f>
        <v>#REF!</v>
      </c>
      <c r="F884" t="e">
        <f>IF('01.06.2016'!#REF!="Психоневрол.",1,0)</f>
        <v>#REF!</v>
      </c>
      <c r="G884" t="e">
        <f>OR('01.06.2016'!#REF!="Інше",'01.06.2016'!#REF!="ЦРЛ",'01.06.2016'!#REF!="МЛ",'01.06.2016'!#REF!="Інфекційна")</f>
        <v>#REF!</v>
      </c>
      <c r="L884" t="e">
        <f t="shared" si="14"/>
        <v>#REF!</v>
      </c>
      <c r="N884" t="e">
        <f t="shared" si="14"/>
        <v>#REF!</v>
      </c>
    </row>
    <row r="885" spans="2:14" x14ac:dyDescent="0.25">
      <c r="B885" t="e">
        <f>IF('01.06.2016'!#REF!="НД",1,0)</f>
        <v>#REF!</v>
      </c>
      <c r="C885" t="e">
        <f>IF('01.06.2016'!#REF!="СНІДцентр",1,0)</f>
        <v>#REF!</v>
      </c>
      <c r="D885" t="e">
        <f>IF('01.06.2016'!#REF!="ПТБ",1,0)</f>
        <v>#REF!</v>
      </c>
      <c r="E885" t="e">
        <f>OR('01.06.2016'!#REF!="ПМСД",'01.06.2016'!#REF!="поліклініка")</f>
        <v>#REF!</v>
      </c>
      <c r="F885" t="e">
        <f>IF('01.06.2016'!#REF!="Психоневрол.",1,0)</f>
        <v>#REF!</v>
      </c>
      <c r="G885" t="e">
        <f>OR('01.06.2016'!#REF!="Інше",'01.06.2016'!#REF!="ЦРЛ",'01.06.2016'!#REF!="МЛ",'01.06.2016'!#REF!="Інфекційна")</f>
        <v>#REF!</v>
      </c>
      <c r="L885" t="e">
        <f t="shared" si="14"/>
        <v>#REF!</v>
      </c>
      <c r="N885" t="e">
        <f t="shared" si="14"/>
        <v>#REF!</v>
      </c>
    </row>
    <row r="886" spans="2:14" x14ac:dyDescent="0.25">
      <c r="B886" t="e">
        <f>IF('01.06.2016'!#REF!="НД",1,0)</f>
        <v>#REF!</v>
      </c>
      <c r="C886" t="e">
        <f>IF('01.06.2016'!#REF!="СНІДцентр",1,0)</f>
        <v>#REF!</v>
      </c>
      <c r="D886" t="e">
        <f>IF('01.06.2016'!#REF!="ПТБ",1,0)</f>
        <v>#REF!</v>
      </c>
      <c r="E886" t="e">
        <f>OR('01.06.2016'!#REF!="ПМСД",'01.06.2016'!#REF!="поліклініка")</f>
        <v>#REF!</v>
      </c>
      <c r="F886" t="e">
        <f>IF('01.06.2016'!#REF!="Психоневрол.",1,0)</f>
        <v>#REF!</v>
      </c>
      <c r="G886" t="e">
        <f>OR('01.06.2016'!#REF!="Інше",'01.06.2016'!#REF!="ЦРЛ",'01.06.2016'!#REF!="МЛ",'01.06.2016'!#REF!="Інфекційна")</f>
        <v>#REF!</v>
      </c>
      <c r="L886" t="e">
        <f t="shared" si="14"/>
        <v>#REF!</v>
      </c>
      <c r="N886" t="e">
        <f t="shared" si="14"/>
        <v>#REF!</v>
      </c>
    </row>
    <row r="887" spans="2:14" x14ac:dyDescent="0.25">
      <c r="B887" t="e">
        <f>IF('01.06.2016'!#REF!="НД",1,0)</f>
        <v>#REF!</v>
      </c>
      <c r="C887" t="e">
        <f>IF('01.06.2016'!#REF!="СНІДцентр",1,0)</f>
        <v>#REF!</v>
      </c>
      <c r="D887" t="e">
        <f>IF('01.06.2016'!#REF!="ПТБ",1,0)</f>
        <v>#REF!</v>
      </c>
      <c r="E887" t="e">
        <f>OR('01.06.2016'!#REF!="ПМСД",'01.06.2016'!#REF!="поліклініка")</f>
        <v>#REF!</v>
      </c>
      <c r="F887" t="e">
        <f>IF('01.06.2016'!#REF!="Психоневрол.",1,0)</f>
        <v>#REF!</v>
      </c>
      <c r="G887" t="e">
        <f>OR('01.06.2016'!#REF!="Інше",'01.06.2016'!#REF!="ЦРЛ",'01.06.2016'!#REF!="МЛ",'01.06.2016'!#REF!="Інфекційна")</f>
        <v>#REF!</v>
      </c>
      <c r="L887" t="e">
        <f t="shared" si="14"/>
        <v>#REF!</v>
      </c>
      <c r="N887" t="e">
        <f t="shared" si="14"/>
        <v>#REF!</v>
      </c>
    </row>
    <row r="888" spans="2:14" x14ac:dyDescent="0.25">
      <c r="B888" t="e">
        <f>IF('01.06.2016'!#REF!="НД",1,0)</f>
        <v>#REF!</v>
      </c>
      <c r="C888" t="e">
        <f>IF('01.06.2016'!#REF!="СНІДцентр",1,0)</f>
        <v>#REF!</v>
      </c>
      <c r="D888" t="e">
        <f>IF('01.06.2016'!#REF!="ПТБ",1,0)</f>
        <v>#REF!</v>
      </c>
      <c r="E888" t="e">
        <f>OR('01.06.2016'!#REF!="ПМСД",'01.06.2016'!#REF!="поліклініка")</f>
        <v>#REF!</v>
      </c>
      <c r="F888" t="e">
        <f>IF('01.06.2016'!#REF!="Психоневрол.",1,0)</f>
        <v>#REF!</v>
      </c>
      <c r="G888" t="e">
        <f>OR('01.06.2016'!#REF!="Інше",'01.06.2016'!#REF!="ЦРЛ",'01.06.2016'!#REF!="МЛ",'01.06.2016'!#REF!="Інфекційна")</f>
        <v>#REF!</v>
      </c>
      <c r="L888" t="e">
        <f t="shared" si="14"/>
        <v>#REF!</v>
      </c>
      <c r="N888" t="e">
        <f t="shared" si="14"/>
        <v>#REF!</v>
      </c>
    </row>
    <row r="889" spans="2:14" x14ac:dyDescent="0.25">
      <c r="B889" t="e">
        <f>IF('01.06.2016'!#REF!="НД",1,0)</f>
        <v>#REF!</v>
      </c>
      <c r="C889" t="e">
        <f>IF('01.06.2016'!#REF!="СНІДцентр",1,0)</f>
        <v>#REF!</v>
      </c>
      <c r="D889" t="e">
        <f>IF('01.06.2016'!#REF!="ПТБ",1,0)</f>
        <v>#REF!</v>
      </c>
      <c r="E889" t="e">
        <f>OR('01.06.2016'!#REF!="ПМСД",'01.06.2016'!#REF!="поліклініка")</f>
        <v>#REF!</v>
      </c>
      <c r="F889" t="e">
        <f>IF('01.06.2016'!#REF!="Психоневрол.",1,0)</f>
        <v>#REF!</v>
      </c>
      <c r="G889" t="e">
        <f>OR('01.06.2016'!#REF!="Інше",'01.06.2016'!#REF!="ЦРЛ",'01.06.2016'!#REF!="МЛ",'01.06.2016'!#REF!="Інфекційна")</f>
        <v>#REF!</v>
      </c>
      <c r="L889" t="e">
        <f t="shared" si="14"/>
        <v>#REF!</v>
      </c>
      <c r="N889" t="e">
        <f t="shared" si="14"/>
        <v>#REF!</v>
      </c>
    </row>
    <row r="890" spans="2:14" x14ac:dyDescent="0.25">
      <c r="B890" t="e">
        <f>IF('01.06.2016'!#REF!="НД",1,0)</f>
        <v>#REF!</v>
      </c>
      <c r="C890" t="e">
        <f>IF('01.06.2016'!#REF!="СНІДцентр",1,0)</f>
        <v>#REF!</v>
      </c>
      <c r="D890" t="e">
        <f>IF('01.06.2016'!#REF!="ПТБ",1,0)</f>
        <v>#REF!</v>
      </c>
      <c r="E890" t="e">
        <f>OR('01.06.2016'!#REF!="ПМСД",'01.06.2016'!#REF!="поліклініка")</f>
        <v>#REF!</v>
      </c>
      <c r="F890" t="e">
        <f>IF('01.06.2016'!#REF!="Психоневрол.",1,0)</f>
        <v>#REF!</v>
      </c>
      <c r="G890" t="e">
        <f>OR('01.06.2016'!#REF!="Інше",'01.06.2016'!#REF!="ЦРЛ",'01.06.2016'!#REF!="МЛ",'01.06.2016'!#REF!="Інфекційна")</f>
        <v>#REF!</v>
      </c>
      <c r="L890" t="e">
        <f t="shared" si="14"/>
        <v>#REF!</v>
      </c>
      <c r="N890" t="e">
        <f t="shared" si="14"/>
        <v>#REF!</v>
      </c>
    </row>
    <row r="891" spans="2:14" x14ac:dyDescent="0.25">
      <c r="B891" t="e">
        <f>IF('01.06.2016'!#REF!="НД",1,0)</f>
        <v>#REF!</v>
      </c>
      <c r="C891" t="e">
        <f>IF('01.06.2016'!#REF!="СНІДцентр",1,0)</f>
        <v>#REF!</v>
      </c>
      <c r="D891" t="e">
        <f>IF('01.06.2016'!#REF!="ПТБ",1,0)</f>
        <v>#REF!</v>
      </c>
      <c r="E891" t="e">
        <f>OR('01.06.2016'!#REF!="ПМСД",'01.06.2016'!#REF!="поліклініка")</f>
        <v>#REF!</v>
      </c>
      <c r="F891" t="e">
        <f>IF('01.06.2016'!#REF!="Психоневрол.",1,0)</f>
        <v>#REF!</v>
      </c>
      <c r="G891" t="e">
        <f>OR('01.06.2016'!#REF!="Інше",'01.06.2016'!#REF!="ЦРЛ",'01.06.2016'!#REF!="МЛ",'01.06.2016'!#REF!="Інфекційна")</f>
        <v>#REF!</v>
      </c>
      <c r="L891" t="e">
        <f t="shared" si="14"/>
        <v>#REF!</v>
      </c>
      <c r="N891" t="e">
        <f t="shared" si="14"/>
        <v>#REF!</v>
      </c>
    </row>
    <row r="892" spans="2:14" x14ac:dyDescent="0.25">
      <c r="B892" t="e">
        <f>IF('01.06.2016'!#REF!="НД",1,0)</f>
        <v>#REF!</v>
      </c>
      <c r="C892" t="e">
        <f>IF('01.06.2016'!#REF!="СНІДцентр",1,0)</f>
        <v>#REF!</v>
      </c>
      <c r="D892" t="e">
        <f>IF('01.06.2016'!#REF!="ПТБ",1,0)</f>
        <v>#REF!</v>
      </c>
      <c r="E892" t="e">
        <f>OR('01.06.2016'!#REF!="ПМСД",'01.06.2016'!#REF!="поліклініка")</f>
        <v>#REF!</v>
      </c>
      <c r="F892" t="e">
        <f>IF('01.06.2016'!#REF!="Психоневрол.",1,0)</f>
        <v>#REF!</v>
      </c>
      <c r="G892" t="e">
        <f>OR('01.06.2016'!#REF!="Інше",'01.06.2016'!#REF!="ЦРЛ",'01.06.2016'!#REF!="МЛ",'01.06.2016'!#REF!="Інфекційна")</f>
        <v>#REF!</v>
      </c>
      <c r="L892" t="e">
        <f t="shared" si="14"/>
        <v>#REF!</v>
      </c>
      <c r="N892" t="e">
        <f t="shared" si="14"/>
        <v>#REF!</v>
      </c>
    </row>
    <row r="893" spans="2:14" x14ac:dyDescent="0.25">
      <c r="B893" t="e">
        <f>IF('01.06.2016'!#REF!="НД",1,0)</f>
        <v>#REF!</v>
      </c>
      <c r="C893" t="e">
        <f>IF('01.06.2016'!#REF!="СНІДцентр",1,0)</f>
        <v>#REF!</v>
      </c>
      <c r="D893" t="e">
        <f>IF('01.06.2016'!#REF!="ПТБ",1,0)</f>
        <v>#REF!</v>
      </c>
      <c r="E893" t="e">
        <f>OR('01.06.2016'!#REF!="ПМСД",'01.06.2016'!#REF!="поліклініка")</f>
        <v>#REF!</v>
      </c>
      <c r="F893" t="e">
        <f>IF('01.06.2016'!#REF!="Психоневрол.",1,0)</f>
        <v>#REF!</v>
      </c>
      <c r="G893" t="e">
        <f>OR('01.06.2016'!#REF!="Інше",'01.06.2016'!#REF!="ЦРЛ",'01.06.2016'!#REF!="МЛ",'01.06.2016'!#REF!="Інфекційна")</f>
        <v>#REF!</v>
      </c>
      <c r="L893" t="e">
        <f t="shared" si="14"/>
        <v>#REF!</v>
      </c>
      <c r="N893" t="e">
        <f t="shared" si="14"/>
        <v>#REF!</v>
      </c>
    </row>
    <row r="894" spans="2:14" x14ac:dyDescent="0.25">
      <c r="B894" t="e">
        <f>IF('01.06.2016'!#REF!="НД",1,0)</f>
        <v>#REF!</v>
      </c>
      <c r="C894" t="e">
        <f>IF('01.06.2016'!#REF!="СНІДцентр",1,0)</f>
        <v>#REF!</v>
      </c>
      <c r="D894" t="e">
        <f>IF('01.06.2016'!#REF!="ПТБ",1,0)</f>
        <v>#REF!</v>
      </c>
      <c r="E894" t="e">
        <f>OR('01.06.2016'!#REF!="ПМСД",'01.06.2016'!#REF!="поліклініка")</f>
        <v>#REF!</v>
      </c>
      <c r="F894" t="e">
        <f>IF('01.06.2016'!#REF!="Психоневрол.",1,0)</f>
        <v>#REF!</v>
      </c>
      <c r="G894" t="e">
        <f>OR('01.06.2016'!#REF!="Інше",'01.06.2016'!#REF!="ЦРЛ",'01.06.2016'!#REF!="МЛ",'01.06.2016'!#REF!="Інфекційна")</f>
        <v>#REF!</v>
      </c>
      <c r="L894" t="e">
        <f t="shared" si="14"/>
        <v>#REF!</v>
      </c>
      <c r="N894" t="e">
        <f t="shared" si="14"/>
        <v>#REF!</v>
      </c>
    </row>
    <row r="895" spans="2:14" x14ac:dyDescent="0.25">
      <c r="B895" t="e">
        <f>IF('01.06.2016'!#REF!="НД",1,0)</f>
        <v>#REF!</v>
      </c>
      <c r="C895" t="e">
        <f>IF('01.06.2016'!#REF!="СНІДцентр",1,0)</f>
        <v>#REF!</v>
      </c>
      <c r="D895" t="e">
        <f>IF('01.06.2016'!#REF!="ПТБ",1,0)</f>
        <v>#REF!</v>
      </c>
      <c r="E895" t="e">
        <f>OR('01.06.2016'!#REF!="ПМСД",'01.06.2016'!#REF!="поліклініка")</f>
        <v>#REF!</v>
      </c>
      <c r="F895" t="e">
        <f>IF('01.06.2016'!#REF!="Психоневрол.",1,0)</f>
        <v>#REF!</v>
      </c>
      <c r="G895" t="e">
        <f>OR('01.06.2016'!#REF!="Інше",'01.06.2016'!#REF!="ЦРЛ",'01.06.2016'!#REF!="МЛ",'01.06.2016'!#REF!="Інфекційна")</f>
        <v>#REF!</v>
      </c>
      <c r="L895" t="e">
        <f t="shared" si="14"/>
        <v>#REF!</v>
      </c>
      <c r="N895" t="e">
        <f t="shared" si="14"/>
        <v>#REF!</v>
      </c>
    </row>
    <row r="896" spans="2:14" x14ac:dyDescent="0.25">
      <c r="B896" t="e">
        <f>IF('01.06.2016'!#REF!="НД",1,0)</f>
        <v>#REF!</v>
      </c>
      <c r="C896" t="e">
        <f>IF('01.06.2016'!#REF!="СНІДцентр",1,0)</f>
        <v>#REF!</v>
      </c>
      <c r="D896" t="e">
        <f>IF('01.06.2016'!#REF!="ПТБ",1,0)</f>
        <v>#REF!</v>
      </c>
      <c r="E896" t="e">
        <f>OR('01.06.2016'!#REF!="ПМСД",'01.06.2016'!#REF!="поліклініка")</f>
        <v>#REF!</v>
      </c>
      <c r="F896" t="e">
        <f>IF('01.06.2016'!#REF!="Психоневрол.",1,0)</f>
        <v>#REF!</v>
      </c>
      <c r="G896" t="e">
        <f>OR('01.06.2016'!#REF!="Інше",'01.06.2016'!#REF!="ЦРЛ",'01.06.2016'!#REF!="МЛ",'01.06.2016'!#REF!="Інфекційна")</f>
        <v>#REF!</v>
      </c>
      <c r="L896" t="e">
        <f t="shared" si="14"/>
        <v>#REF!</v>
      </c>
      <c r="N896" t="e">
        <f t="shared" si="14"/>
        <v>#REF!</v>
      </c>
    </row>
    <row r="897" spans="2:14" x14ac:dyDescent="0.25">
      <c r="B897" t="e">
        <f>IF('01.06.2016'!#REF!="НД",1,0)</f>
        <v>#REF!</v>
      </c>
      <c r="C897" t="e">
        <f>IF('01.06.2016'!#REF!="СНІДцентр",1,0)</f>
        <v>#REF!</v>
      </c>
      <c r="D897" t="e">
        <f>IF('01.06.2016'!#REF!="ПТБ",1,0)</f>
        <v>#REF!</v>
      </c>
      <c r="E897" t="e">
        <f>OR('01.06.2016'!#REF!="ПМСД",'01.06.2016'!#REF!="поліклініка")</f>
        <v>#REF!</v>
      </c>
      <c r="F897" t="e">
        <f>IF('01.06.2016'!#REF!="Психоневрол.",1,0)</f>
        <v>#REF!</v>
      </c>
      <c r="G897" t="e">
        <f>OR('01.06.2016'!#REF!="Інше",'01.06.2016'!#REF!="ЦРЛ",'01.06.2016'!#REF!="МЛ",'01.06.2016'!#REF!="Інфекційна")</f>
        <v>#REF!</v>
      </c>
      <c r="L897" t="e">
        <f t="shared" si="14"/>
        <v>#REF!</v>
      </c>
      <c r="N897" t="e">
        <f t="shared" si="14"/>
        <v>#REF!</v>
      </c>
    </row>
    <row r="898" spans="2:14" x14ac:dyDescent="0.25">
      <c r="B898" t="e">
        <f>IF('01.06.2016'!#REF!="НД",1,0)</f>
        <v>#REF!</v>
      </c>
      <c r="C898" t="e">
        <f>IF('01.06.2016'!#REF!="СНІДцентр",1,0)</f>
        <v>#REF!</v>
      </c>
      <c r="D898" t="e">
        <f>IF('01.06.2016'!#REF!="ПТБ",1,0)</f>
        <v>#REF!</v>
      </c>
      <c r="E898" t="e">
        <f>OR('01.06.2016'!#REF!="ПМСД",'01.06.2016'!#REF!="поліклініка")</f>
        <v>#REF!</v>
      </c>
      <c r="F898" t="e">
        <f>IF('01.06.2016'!#REF!="Психоневрол.",1,0)</f>
        <v>#REF!</v>
      </c>
      <c r="G898" t="e">
        <f>OR('01.06.2016'!#REF!="Інше",'01.06.2016'!#REF!="ЦРЛ",'01.06.2016'!#REF!="МЛ",'01.06.2016'!#REF!="Інфекційна")</f>
        <v>#REF!</v>
      </c>
      <c r="L898" t="e">
        <f t="shared" si="14"/>
        <v>#REF!</v>
      </c>
      <c r="N898" t="e">
        <f t="shared" si="14"/>
        <v>#REF!</v>
      </c>
    </row>
    <row r="899" spans="2:14" x14ac:dyDescent="0.25">
      <c r="B899" t="e">
        <f>IF('01.06.2016'!#REF!="НД",1,0)</f>
        <v>#REF!</v>
      </c>
      <c r="C899" t="e">
        <f>IF('01.06.2016'!#REF!="СНІДцентр",1,0)</f>
        <v>#REF!</v>
      </c>
      <c r="D899" t="e">
        <f>IF('01.06.2016'!#REF!="ПТБ",1,0)</f>
        <v>#REF!</v>
      </c>
      <c r="E899" t="e">
        <f>OR('01.06.2016'!#REF!="ПМСД",'01.06.2016'!#REF!="поліклініка")</f>
        <v>#REF!</v>
      </c>
      <c r="F899" t="e">
        <f>IF('01.06.2016'!#REF!="Психоневрол.",1,0)</f>
        <v>#REF!</v>
      </c>
      <c r="G899" t="e">
        <f>OR('01.06.2016'!#REF!="Інше",'01.06.2016'!#REF!="ЦРЛ",'01.06.2016'!#REF!="МЛ",'01.06.2016'!#REF!="Інфекційна")</f>
        <v>#REF!</v>
      </c>
      <c r="L899" t="e">
        <f t="shared" si="14"/>
        <v>#REF!</v>
      </c>
      <c r="N899" t="e">
        <f t="shared" si="14"/>
        <v>#REF!</v>
      </c>
    </row>
    <row r="900" spans="2:14" x14ac:dyDescent="0.25">
      <c r="B900" t="e">
        <f>IF('01.06.2016'!#REF!="НД",1,0)</f>
        <v>#REF!</v>
      </c>
      <c r="C900" t="e">
        <f>IF('01.06.2016'!#REF!="СНІДцентр",1,0)</f>
        <v>#REF!</v>
      </c>
      <c r="D900" t="e">
        <f>IF('01.06.2016'!#REF!="ПТБ",1,0)</f>
        <v>#REF!</v>
      </c>
      <c r="E900" t="e">
        <f>OR('01.06.2016'!#REF!="ПМСД",'01.06.2016'!#REF!="поліклініка")</f>
        <v>#REF!</v>
      </c>
      <c r="F900" t="e">
        <f>IF('01.06.2016'!#REF!="Психоневрол.",1,0)</f>
        <v>#REF!</v>
      </c>
      <c r="G900" t="e">
        <f>OR('01.06.2016'!#REF!="Інше",'01.06.2016'!#REF!="ЦРЛ",'01.06.2016'!#REF!="МЛ",'01.06.2016'!#REF!="Інфекційна")</f>
        <v>#REF!</v>
      </c>
      <c r="L900" t="e">
        <f t="shared" si="14"/>
        <v>#REF!</v>
      </c>
      <c r="N900" t="e">
        <f t="shared" si="14"/>
        <v>#REF!</v>
      </c>
    </row>
    <row r="901" spans="2:14" x14ac:dyDescent="0.25">
      <c r="B901" t="e">
        <f>IF('01.06.2016'!#REF!="НД",1,0)</f>
        <v>#REF!</v>
      </c>
      <c r="C901" t="e">
        <f>IF('01.06.2016'!#REF!="СНІДцентр",1,0)</f>
        <v>#REF!</v>
      </c>
      <c r="D901" t="e">
        <f>IF('01.06.2016'!#REF!="ПТБ",1,0)</f>
        <v>#REF!</v>
      </c>
      <c r="E901" t="e">
        <f>OR('01.06.2016'!#REF!="ПМСД",'01.06.2016'!#REF!="поліклініка")</f>
        <v>#REF!</v>
      </c>
      <c r="F901" t="e">
        <f>IF('01.06.2016'!#REF!="Психоневрол.",1,0)</f>
        <v>#REF!</v>
      </c>
      <c r="G901" t="e">
        <f>OR('01.06.2016'!#REF!="Інше",'01.06.2016'!#REF!="ЦРЛ",'01.06.2016'!#REF!="МЛ",'01.06.2016'!#REF!="Інфекційна")</f>
        <v>#REF!</v>
      </c>
      <c r="L901" t="e">
        <f t="shared" si="14"/>
        <v>#REF!</v>
      </c>
      <c r="N901" t="e">
        <f t="shared" si="14"/>
        <v>#REF!</v>
      </c>
    </row>
    <row r="902" spans="2:14" x14ac:dyDescent="0.25">
      <c r="B902" t="e">
        <f>IF('01.06.2016'!#REF!="НД",1,0)</f>
        <v>#REF!</v>
      </c>
      <c r="C902" t="e">
        <f>IF('01.06.2016'!#REF!="СНІДцентр",1,0)</f>
        <v>#REF!</v>
      </c>
      <c r="D902" t="e">
        <f>IF('01.06.2016'!#REF!="ПТБ",1,0)</f>
        <v>#REF!</v>
      </c>
      <c r="E902" t="e">
        <f>OR('01.06.2016'!#REF!="ПМСД",'01.06.2016'!#REF!="поліклініка")</f>
        <v>#REF!</v>
      </c>
      <c r="F902" t="e">
        <f>IF('01.06.2016'!#REF!="Психоневрол.",1,0)</f>
        <v>#REF!</v>
      </c>
      <c r="G902" t="e">
        <f>OR('01.06.2016'!#REF!="Інше",'01.06.2016'!#REF!="ЦРЛ",'01.06.2016'!#REF!="МЛ",'01.06.2016'!#REF!="Інфекційна")</f>
        <v>#REF!</v>
      </c>
      <c r="L902" t="e">
        <f t="shared" si="14"/>
        <v>#REF!</v>
      </c>
      <c r="N902" t="e">
        <f t="shared" si="14"/>
        <v>#REF!</v>
      </c>
    </row>
    <row r="903" spans="2:14" x14ac:dyDescent="0.25">
      <c r="B903" t="e">
        <f>IF('01.06.2016'!#REF!="НД",1,0)</f>
        <v>#REF!</v>
      </c>
      <c r="C903" t="e">
        <f>IF('01.06.2016'!#REF!="СНІДцентр",1,0)</f>
        <v>#REF!</v>
      </c>
      <c r="D903" t="e">
        <f>IF('01.06.2016'!#REF!="ПТБ",1,0)</f>
        <v>#REF!</v>
      </c>
      <c r="E903" t="e">
        <f>OR('01.06.2016'!#REF!="ПМСД",'01.06.2016'!#REF!="поліклініка")</f>
        <v>#REF!</v>
      </c>
      <c r="F903" t="e">
        <f>IF('01.06.2016'!#REF!="Психоневрол.",1,0)</f>
        <v>#REF!</v>
      </c>
      <c r="G903" t="e">
        <f>OR('01.06.2016'!#REF!="Інше",'01.06.2016'!#REF!="ЦРЛ",'01.06.2016'!#REF!="МЛ",'01.06.2016'!#REF!="Інфекційна")</f>
        <v>#REF!</v>
      </c>
      <c r="L903" t="e">
        <f t="shared" ref="L903:N966" si="15">N(E903)</f>
        <v>#REF!</v>
      </c>
      <c r="N903" t="e">
        <f t="shared" si="15"/>
        <v>#REF!</v>
      </c>
    </row>
    <row r="904" spans="2:14" x14ac:dyDescent="0.25">
      <c r="B904" t="e">
        <f>IF('01.06.2016'!#REF!="НД",1,0)</f>
        <v>#REF!</v>
      </c>
      <c r="C904" t="e">
        <f>IF('01.06.2016'!#REF!="СНІДцентр",1,0)</f>
        <v>#REF!</v>
      </c>
      <c r="D904" t="e">
        <f>IF('01.06.2016'!#REF!="ПТБ",1,0)</f>
        <v>#REF!</v>
      </c>
      <c r="E904" t="e">
        <f>OR('01.06.2016'!#REF!="ПМСД",'01.06.2016'!#REF!="поліклініка")</f>
        <v>#REF!</v>
      </c>
      <c r="F904" t="e">
        <f>IF('01.06.2016'!#REF!="Психоневрол.",1,0)</f>
        <v>#REF!</v>
      </c>
      <c r="G904" t="e">
        <f>OR('01.06.2016'!#REF!="Інше",'01.06.2016'!#REF!="ЦРЛ",'01.06.2016'!#REF!="МЛ",'01.06.2016'!#REF!="Інфекційна")</f>
        <v>#REF!</v>
      </c>
      <c r="L904" t="e">
        <f t="shared" si="15"/>
        <v>#REF!</v>
      </c>
      <c r="N904" t="e">
        <f t="shared" si="15"/>
        <v>#REF!</v>
      </c>
    </row>
    <row r="905" spans="2:14" x14ac:dyDescent="0.25">
      <c r="B905" t="e">
        <f>IF('01.06.2016'!#REF!="НД",1,0)</f>
        <v>#REF!</v>
      </c>
      <c r="C905" t="e">
        <f>IF('01.06.2016'!#REF!="СНІДцентр",1,0)</f>
        <v>#REF!</v>
      </c>
      <c r="D905" t="e">
        <f>IF('01.06.2016'!#REF!="ПТБ",1,0)</f>
        <v>#REF!</v>
      </c>
      <c r="E905" t="e">
        <f>OR('01.06.2016'!#REF!="ПМСД",'01.06.2016'!#REF!="поліклініка")</f>
        <v>#REF!</v>
      </c>
      <c r="F905" t="e">
        <f>IF('01.06.2016'!#REF!="Психоневрол.",1,0)</f>
        <v>#REF!</v>
      </c>
      <c r="G905" t="e">
        <f>OR('01.06.2016'!#REF!="Інше",'01.06.2016'!#REF!="ЦРЛ",'01.06.2016'!#REF!="МЛ",'01.06.2016'!#REF!="Інфекційна")</f>
        <v>#REF!</v>
      </c>
      <c r="L905" t="e">
        <f t="shared" si="15"/>
        <v>#REF!</v>
      </c>
      <c r="N905" t="e">
        <f t="shared" si="15"/>
        <v>#REF!</v>
      </c>
    </row>
    <row r="906" spans="2:14" x14ac:dyDescent="0.25">
      <c r="B906" t="e">
        <f>IF('01.06.2016'!#REF!="НД",1,0)</f>
        <v>#REF!</v>
      </c>
      <c r="C906" t="e">
        <f>IF('01.06.2016'!#REF!="СНІДцентр",1,0)</f>
        <v>#REF!</v>
      </c>
      <c r="D906" t="e">
        <f>IF('01.06.2016'!#REF!="ПТБ",1,0)</f>
        <v>#REF!</v>
      </c>
      <c r="E906" t="e">
        <f>OR('01.06.2016'!#REF!="ПМСД",'01.06.2016'!#REF!="поліклініка")</f>
        <v>#REF!</v>
      </c>
      <c r="F906" t="e">
        <f>IF('01.06.2016'!#REF!="Психоневрол.",1,0)</f>
        <v>#REF!</v>
      </c>
      <c r="G906" t="e">
        <f>OR('01.06.2016'!#REF!="Інше",'01.06.2016'!#REF!="ЦРЛ",'01.06.2016'!#REF!="МЛ",'01.06.2016'!#REF!="Інфекційна")</f>
        <v>#REF!</v>
      </c>
      <c r="L906" t="e">
        <f t="shared" si="15"/>
        <v>#REF!</v>
      </c>
      <c r="N906" t="e">
        <f t="shared" si="15"/>
        <v>#REF!</v>
      </c>
    </row>
    <row r="907" spans="2:14" x14ac:dyDescent="0.25">
      <c r="B907" t="e">
        <f>IF('01.06.2016'!#REF!="НД",1,0)</f>
        <v>#REF!</v>
      </c>
      <c r="C907" t="e">
        <f>IF('01.06.2016'!#REF!="СНІДцентр",1,0)</f>
        <v>#REF!</v>
      </c>
      <c r="D907" t="e">
        <f>IF('01.06.2016'!#REF!="ПТБ",1,0)</f>
        <v>#REF!</v>
      </c>
      <c r="E907" t="e">
        <f>OR('01.06.2016'!#REF!="ПМСД",'01.06.2016'!#REF!="поліклініка")</f>
        <v>#REF!</v>
      </c>
      <c r="F907" t="e">
        <f>IF('01.06.2016'!#REF!="Психоневрол.",1,0)</f>
        <v>#REF!</v>
      </c>
      <c r="G907" t="e">
        <f>OR('01.06.2016'!#REF!="Інше",'01.06.2016'!#REF!="ЦРЛ",'01.06.2016'!#REF!="МЛ",'01.06.2016'!#REF!="Інфекційна")</f>
        <v>#REF!</v>
      </c>
      <c r="L907" t="e">
        <f t="shared" si="15"/>
        <v>#REF!</v>
      </c>
      <c r="N907" t="e">
        <f t="shared" si="15"/>
        <v>#REF!</v>
      </c>
    </row>
    <row r="908" spans="2:14" x14ac:dyDescent="0.25">
      <c r="B908" t="e">
        <f>IF('01.06.2016'!#REF!="НД",1,0)</f>
        <v>#REF!</v>
      </c>
      <c r="C908" t="e">
        <f>IF('01.06.2016'!#REF!="СНІДцентр",1,0)</f>
        <v>#REF!</v>
      </c>
      <c r="D908" t="e">
        <f>IF('01.06.2016'!#REF!="ПТБ",1,0)</f>
        <v>#REF!</v>
      </c>
      <c r="E908" t="e">
        <f>OR('01.06.2016'!#REF!="ПМСД",'01.06.2016'!#REF!="поліклініка")</f>
        <v>#REF!</v>
      </c>
      <c r="F908" t="e">
        <f>IF('01.06.2016'!#REF!="Психоневрол.",1,0)</f>
        <v>#REF!</v>
      </c>
      <c r="G908" t="e">
        <f>OR('01.06.2016'!#REF!="Інше",'01.06.2016'!#REF!="ЦРЛ",'01.06.2016'!#REF!="МЛ",'01.06.2016'!#REF!="Інфекційна")</f>
        <v>#REF!</v>
      </c>
      <c r="L908" t="e">
        <f t="shared" si="15"/>
        <v>#REF!</v>
      </c>
      <c r="N908" t="e">
        <f t="shared" si="15"/>
        <v>#REF!</v>
      </c>
    </row>
    <row r="909" spans="2:14" x14ac:dyDescent="0.25">
      <c r="B909" t="e">
        <f>IF('01.06.2016'!#REF!="НД",1,0)</f>
        <v>#REF!</v>
      </c>
      <c r="C909" t="e">
        <f>IF('01.06.2016'!#REF!="СНІДцентр",1,0)</f>
        <v>#REF!</v>
      </c>
      <c r="D909" t="e">
        <f>IF('01.06.2016'!#REF!="ПТБ",1,0)</f>
        <v>#REF!</v>
      </c>
      <c r="E909" t="e">
        <f>OR('01.06.2016'!#REF!="ПМСД",'01.06.2016'!#REF!="поліклініка")</f>
        <v>#REF!</v>
      </c>
      <c r="F909" t="e">
        <f>IF('01.06.2016'!#REF!="Психоневрол.",1,0)</f>
        <v>#REF!</v>
      </c>
      <c r="G909" t="e">
        <f>OR('01.06.2016'!#REF!="Інше",'01.06.2016'!#REF!="ЦРЛ",'01.06.2016'!#REF!="МЛ",'01.06.2016'!#REF!="Інфекційна")</f>
        <v>#REF!</v>
      </c>
      <c r="L909" t="e">
        <f t="shared" si="15"/>
        <v>#REF!</v>
      </c>
      <c r="N909" t="e">
        <f t="shared" si="15"/>
        <v>#REF!</v>
      </c>
    </row>
    <row r="910" spans="2:14" x14ac:dyDescent="0.25">
      <c r="B910" t="e">
        <f>IF('01.06.2016'!#REF!="НД",1,0)</f>
        <v>#REF!</v>
      </c>
      <c r="C910" t="e">
        <f>IF('01.06.2016'!#REF!="СНІДцентр",1,0)</f>
        <v>#REF!</v>
      </c>
      <c r="D910" t="e">
        <f>IF('01.06.2016'!#REF!="ПТБ",1,0)</f>
        <v>#REF!</v>
      </c>
      <c r="E910" t="e">
        <f>OR('01.06.2016'!#REF!="ПМСД",'01.06.2016'!#REF!="поліклініка")</f>
        <v>#REF!</v>
      </c>
      <c r="F910" t="e">
        <f>IF('01.06.2016'!#REF!="Психоневрол.",1,0)</f>
        <v>#REF!</v>
      </c>
      <c r="G910" t="e">
        <f>OR('01.06.2016'!#REF!="Інше",'01.06.2016'!#REF!="ЦРЛ",'01.06.2016'!#REF!="МЛ",'01.06.2016'!#REF!="Інфекційна")</f>
        <v>#REF!</v>
      </c>
      <c r="L910" t="e">
        <f t="shared" si="15"/>
        <v>#REF!</v>
      </c>
      <c r="N910" t="e">
        <f t="shared" si="15"/>
        <v>#REF!</v>
      </c>
    </row>
    <row r="911" spans="2:14" x14ac:dyDescent="0.25">
      <c r="B911" t="e">
        <f>IF('01.06.2016'!#REF!="НД",1,0)</f>
        <v>#REF!</v>
      </c>
      <c r="C911" t="e">
        <f>IF('01.06.2016'!#REF!="СНІДцентр",1,0)</f>
        <v>#REF!</v>
      </c>
      <c r="D911" t="e">
        <f>IF('01.06.2016'!#REF!="ПТБ",1,0)</f>
        <v>#REF!</v>
      </c>
      <c r="E911" t="e">
        <f>OR('01.06.2016'!#REF!="ПМСД",'01.06.2016'!#REF!="поліклініка")</f>
        <v>#REF!</v>
      </c>
      <c r="F911" t="e">
        <f>IF('01.06.2016'!#REF!="Психоневрол.",1,0)</f>
        <v>#REF!</v>
      </c>
      <c r="G911" t="e">
        <f>OR('01.06.2016'!#REF!="Інше",'01.06.2016'!#REF!="ЦРЛ",'01.06.2016'!#REF!="МЛ",'01.06.2016'!#REF!="Інфекційна")</f>
        <v>#REF!</v>
      </c>
      <c r="L911" t="e">
        <f t="shared" si="15"/>
        <v>#REF!</v>
      </c>
      <c r="N911" t="e">
        <f t="shared" si="15"/>
        <v>#REF!</v>
      </c>
    </row>
    <row r="912" spans="2:14" x14ac:dyDescent="0.25">
      <c r="B912" t="e">
        <f>IF('01.06.2016'!#REF!="НД",1,0)</f>
        <v>#REF!</v>
      </c>
      <c r="C912" t="e">
        <f>IF('01.06.2016'!#REF!="СНІДцентр",1,0)</f>
        <v>#REF!</v>
      </c>
      <c r="D912" t="e">
        <f>IF('01.06.2016'!#REF!="ПТБ",1,0)</f>
        <v>#REF!</v>
      </c>
      <c r="E912" t="e">
        <f>OR('01.06.2016'!#REF!="ПМСД",'01.06.2016'!#REF!="поліклініка")</f>
        <v>#REF!</v>
      </c>
      <c r="F912" t="e">
        <f>IF('01.06.2016'!#REF!="Психоневрол.",1,0)</f>
        <v>#REF!</v>
      </c>
      <c r="G912" t="e">
        <f>OR('01.06.2016'!#REF!="Інше",'01.06.2016'!#REF!="ЦРЛ",'01.06.2016'!#REF!="МЛ",'01.06.2016'!#REF!="Інфекційна")</f>
        <v>#REF!</v>
      </c>
      <c r="L912" t="e">
        <f t="shared" si="15"/>
        <v>#REF!</v>
      </c>
      <c r="N912" t="e">
        <f t="shared" si="15"/>
        <v>#REF!</v>
      </c>
    </row>
    <row r="913" spans="2:14" x14ac:dyDescent="0.25">
      <c r="B913" t="e">
        <f>IF('01.06.2016'!#REF!="НД",1,0)</f>
        <v>#REF!</v>
      </c>
      <c r="C913" t="e">
        <f>IF('01.06.2016'!#REF!="СНІДцентр",1,0)</f>
        <v>#REF!</v>
      </c>
      <c r="D913" t="e">
        <f>IF('01.06.2016'!#REF!="ПТБ",1,0)</f>
        <v>#REF!</v>
      </c>
      <c r="E913" t="e">
        <f>OR('01.06.2016'!#REF!="ПМСД",'01.06.2016'!#REF!="поліклініка")</f>
        <v>#REF!</v>
      </c>
      <c r="F913" t="e">
        <f>IF('01.06.2016'!#REF!="Психоневрол.",1,0)</f>
        <v>#REF!</v>
      </c>
      <c r="G913" t="e">
        <f>OR('01.06.2016'!#REF!="Інше",'01.06.2016'!#REF!="ЦРЛ",'01.06.2016'!#REF!="МЛ",'01.06.2016'!#REF!="Інфекційна")</f>
        <v>#REF!</v>
      </c>
      <c r="L913" t="e">
        <f t="shared" si="15"/>
        <v>#REF!</v>
      </c>
      <c r="N913" t="e">
        <f t="shared" si="15"/>
        <v>#REF!</v>
      </c>
    </row>
    <row r="914" spans="2:14" x14ac:dyDescent="0.25">
      <c r="B914" t="e">
        <f>IF('01.06.2016'!#REF!="НД",1,0)</f>
        <v>#REF!</v>
      </c>
      <c r="C914" t="e">
        <f>IF('01.06.2016'!#REF!="СНІДцентр",1,0)</f>
        <v>#REF!</v>
      </c>
      <c r="D914" t="e">
        <f>IF('01.06.2016'!#REF!="ПТБ",1,0)</f>
        <v>#REF!</v>
      </c>
      <c r="E914" t="e">
        <f>OR('01.06.2016'!#REF!="ПМСД",'01.06.2016'!#REF!="поліклініка")</f>
        <v>#REF!</v>
      </c>
      <c r="F914" t="e">
        <f>IF('01.06.2016'!#REF!="Психоневрол.",1,0)</f>
        <v>#REF!</v>
      </c>
      <c r="G914" t="e">
        <f>OR('01.06.2016'!#REF!="Інше",'01.06.2016'!#REF!="ЦРЛ",'01.06.2016'!#REF!="МЛ",'01.06.2016'!#REF!="Інфекційна")</f>
        <v>#REF!</v>
      </c>
      <c r="L914" t="e">
        <f t="shared" si="15"/>
        <v>#REF!</v>
      </c>
      <c r="N914" t="e">
        <f t="shared" si="15"/>
        <v>#REF!</v>
      </c>
    </row>
    <row r="915" spans="2:14" x14ac:dyDescent="0.25">
      <c r="B915" t="e">
        <f>IF('01.06.2016'!#REF!="НД",1,0)</f>
        <v>#REF!</v>
      </c>
      <c r="C915" t="e">
        <f>IF('01.06.2016'!#REF!="СНІДцентр",1,0)</f>
        <v>#REF!</v>
      </c>
      <c r="D915" t="e">
        <f>IF('01.06.2016'!#REF!="ПТБ",1,0)</f>
        <v>#REF!</v>
      </c>
      <c r="E915" t="e">
        <f>OR('01.06.2016'!#REF!="ПМСД",'01.06.2016'!#REF!="поліклініка")</f>
        <v>#REF!</v>
      </c>
      <c r="F915" t="e">
        <f>IF('01.06.2016'!#REF!="Психоневрол.",1,0)</f>
        <v>#REF!</v>
      </c>
      <c r="G915" t="e">
        <f>OR('01.06.2016'!#REF!="Інше",'01.06.2016'!#REF!="ЦРЛ",'01.06.2016'!#REF!="МЛ",'01.06.2016'!#REF!="Інфекційна")</f>
        <v>#REF!</v>
      </c>
      <c r="L915" t="e">
        <f t="shared" si="15"/>
        <v>#REF!</v>
      </c>
      <c r="N915" t="e">
        <f t="shared" si="15"/>
        <v>#REF!</v>
      </c>
    </row>
    <row r="916" spans="2:14" x14ac:dyDescent="0.25">
      <c r="B916" t="e">
        <f>IF('01.06.2016'!#REF!="НД",1,0)</f>
        <v>#REF!</v>
      </c>
      <c r="C916" t="e">
        <f>IF('01.06.2016'!#REF!="СНІДцентр",1,0)</f>
        <v>#REF!</v>
      </c>
      <c r="D916" t="e">
        <f>IF('01.06.2016'!#REF!="ПТБ",1,0)</f>
        <v>#REF!</v>
      </c>
      <c r="E916" t="e">
        <f>OR('01.06.2016'!#REF!="ПМСД",'01.06.2016'!#REF!="поліклініка")</f>
        <v>#REF!</v>
      </c>
      <c r="F916" t="e">
        <f>IF('01.06.2016'!#REF!="Психоневрол.",1,0)</f>
        <v>#REF!</v>
      </c>
      <c r="G916" t="e">
        <f>OR('01.06.2016'!#REF!="Інше",'01.06.2016'!#REF!="ЦРЛ",'01.06.2016'!#REF!="МЛ",'01.06.2016'!#REF!="Інфекційна")</f>
        <v>#REF!</v>
      </c>
      <c r="L916" t="e">
        <f t="shared" si="15"/>
        <v>#REF!</v>
      </c>
      <c r="N916" t="e">
        <f t="shared" si="15"/>
        <v>#REF!</v>
      </c>
    </row>
    <row r="917" spans="2:14" x14ac:dyDescent="0.25">
      <c r="B917" t="e">
        <f>IF('01.06.2016'!#REF!="НД",1,0)</f>
        <v>#REF!</v>
      </c>
      <c r="C917" t="e">
        <f>IF('01.06.2016'!#REF!="СНІДцентр",1,0)</f>
        <v>#REF!</v>
      </c>
      <c r="D917" t="e">
        <f>IF('01.06.2016'!#REF!="ПТБ",1,0)</f>
        <v>#REF!</v>
      </c>
      <c r="E917" t="e">
        <f>OR('01.06.2016'!#REF!="ПМСД",'01.06.2016'!#REF!="поліклініка")</f>
        <v>#REF!</v>
      </c>
      <c r="F917" t="e">
        <f>IF('01.06.2016'!#REF!="Психоневрол.",1,0)</f>
        <v>#REF!</v>
      </c>
      <c r="G917" t="e">
        <f>OR('01.06.2016'!#REF!="Інше",'01.06.2016'!#REF!="ЦРЛ",'01.06.2016'!#REF!="МЛ",'01.06.2016'!#REF!="Інфекційна")</f>
        <v>#REF!</v>
      </c>
      <c r="L917" t="e">
        <f t="shared" si="15"/>
        <v>#REF!</v>
      </c>
      <c r="N917" t="e">
        <f t="shared" si="15"/>
        <v>#REF!</v>
      </c>
    </row>
    <row r="918" spans="2:14" x14ac:dyDescent="0.25">
      <c r="B918" t="e">
        <f>IF('01.06.2016'!#REF!="НД",1,0)</f>
        <v>#REF!</v>
      </c>
      <c r="C918" t="e">
        <f>IF('01.06.2016'!#REF!="СНІДцентр",1,0)</f>
        <v>#REF!</v>
      </c>
      <c r="D918" t="e">
        <f>IF('01.06.2016'!#REF!="ПТБ",1,0)</f>
        <v>#REF!</v>
      </c>
      <c r="E918" t="e">
        <f>OR('01.06.2016'!#REF!="ПМСД",'01.06.2016'!#REF!="поліклініка")</f>
        <v>#REF!</v>
      </c>
      <c r="F918" t="e">
        <f>IF('01.06.2016'!#REF!="Психоневрол.",1,0)</f>
        <v>#REF!</v>
      </c>
      <c r="G918" t="e">
        <f>OR('01.06.2016'!#REF!="Інше",'01.06.2016'!#REF!="ЦРЛ",'01.06.2016'!#REF!="МЛ",'01.06.2016'!#REF!="Інфекційна")</f>
        <v>#REF!</v>
      </c>
      <c r="L918" t="e">
        <f t="shared" si="15"/>
        <v>#REF!</v>
      </c>
      <c r="N918" t="e">
        <f t="shared" si="15"/>
        <v>#REF!</v>
      </c>
    </row>
    <row r="919" spans="2:14" x14ac:dyDescent="0.25">
      <c r="B919" t="e">
        <f>IF('01.06.2016'!#REF!="НД",1,0)</f>
        <v>#REF!</v>
      </c>
      <c r="C919" t="e">
        <f>IF('01.06.2016'!#REF!="СНІДцентр",1,0)</f>
        <v>#REF!</v>
      </c>
      <c r="D919" t="e">
        <f>IF('01.06.2016'!#REF!="ПТБ",1,0)</f>
        <v>#REF!</v>
      </c>
      <c r="E919" t="e">
        <f>OR('01.06.2016'!#REF!="ПМСД",'01.06.2016'!#REF!="поліклініка")</f>
        <v>#REF!</v>
      </c>
      <c r="F919" t="e">
        <f>IF('01.06.2016'!#REF!="Психоневрол.",1,0)</f>
        <v>#REF!</v>
      </c>
      <c r="G919" t="e">
        <f>OR('01.06.2016'!#REF!="Інше",'01.06.2016'!#REF!="ЦРЛ",'01.06.2016'!#REF!="МЛ",'01.06.2016'!#REF!="Інфекційна")</f>
        <v>#REF!</v>
      </c>
      <c r="L919" t="e">
        <f t="shared" si="15"/>
        <v>#REF!</v>
      </c>
      <c r="N919" t="e">
        <f t="shared" si="15"/>
        <v>#REF!</v>
      </c>
    </row>
    <row r="920" spans="2:14" x14ac:dyDescent="0.25">
      <c r="B920" t="e">
        <f>IF('01.06.2016'!#REF!="НД",1,0)</f>
        <v>#REF!</v>
      </c>
      <c r="C920" t="e">
        <f>IF('01.06.2016'!#REF!="СНІДцентр",1,0)</f>
        <v>#REF!</v>
      </c>
      <c r="D920" t="e">
        <f>IF('01.06.2016'!#REF!="ПТБ",1,0)</f>
        <v>#REF!</v>
      </c>
      <c r="E920" t="e">
        <f>OR('01.06.2016'!#REF!="ПМСД",'01.06.2016'!#REF!="поліклініка")</f>
        <v>#REF!</v>
      </c>
      <c r="F920" t="e">
        <f>IF('01.06.2016'!#REF!="Психоневрол.",1,0)</f>
        <v>#REF!</v>
      </c>
      <c r="G920" t="e">
        <f>OR('01.06.2016'!#REF!="Інше",'01.06.2016'!#REF!="ЦРЛ",'01.06.2016'!#REF!="МЛ",'01.06.2016'!#REF!="Інфекційна")</f>
        <v>#REF!</v>
      </c>
      <c r="L920" t="e">
        <f t="shared" si="15"/>
        <v>#REF!</v>
      </c>
      <c r="N920" t="e">
        <f t="shared" si="15"/>
        <v>#REF!</v>
      </c>
    </row>
    <row r="921" spans="2:14" x14ac:dyDescent="0.25">
      <c r="B921" t="e">
        <f>IF('01.06.2016'!#REF!="НД",1,0)</f>
        <v>#REF!</v>
      </c>
      <c r="C921" t="e">
        <f>IF('01.06.2016'!#REF!="СНІДцентр",1,0)</f>
        <v>#REF!</v>
      </c>
      <c r="D921" t="e">
        <f>IF('01.06.2016'!#REF!="ПТБ",1,0)</f>
        <v>#REF!</v>
      </c>
      <c r="E921" t="e">
        <f>OR('01.06.2016'!#REF!="ПМСД",'01.06.2016'!#REF!="поліклініка")</f>
        <v>#REF!</v>
      </c>
      <c r="F921" t="e">
        <f>IF('01.06.2016'!#REF!="Психоневрол.",1,0)</f>
        <v>#REF!</v>
      </c>
      <c r="G921" t="e">
        <f>OR('01.06.2016'!#REF!="Інше",'01.06.2016'!#REF!="ЦРЛ",'01.06.2016'!#REF!="МЛ",'01.06.2016'!#REF!="Інфекційна")</f>
        <v>#REF!</v>
      </c>
      <c r="L921" t="e">
        <f t="shared" si="15"/>
        <v>#REF!</v>
      </c>
      <c r="N921" t="e">
        <f t="shared" si="15"/>
        <v>#REF!</v>
      </c>
    </row>
    <row r="922" spans="2:14" x14ac:dyDescent="0.25">
      <c r="B922" t="e">
        <f>IF('01.06.2016'!#REF!="НД",1,0)</f>
        <v>#REF!</v>
      </c>
      <c r="C922" t="e">
        <f>IF('01.06.2016'!#REF!="СНІДцентр",1,0)</f>
        <v>#REF!</v>
      </c>
      <c r="D922" t="e">
        <f>IF('01.06.2016'!#REF!="ПТБ",1,0)</f>
        <v>#REF!</v>
      </c>
      <c r="E922" t="e">
        <f>OR('01.06.2016'!#REF!="ПМСД",'01.06.2016'!#REF!="поліклініка")</f>
        <v>#REF!</v>
      </c>
      <c r="F922" t="e">
        <f>IF('01.06.2016'!#REF!="Психоневрол.",1,0)</f>
        <v>#REF!</v>
      </c>
      <c r="G922" t="e">
        <f>OR('01.06.2016'!#REF!="Інше",'01.06.2016'!#REF!="ЦРЛ",'01.06.2016'!#REF!="МЛ",'01.06.2016'!#REF!="Інфекційна")</f>
        <v>#REF!</v>
      </c>
      <c r="L922" t="e">
        <f t="shared" si="15"/>
        <v>#REF!</v>
      </c>
      <c r="N922" t="e">
        <f t="shared" si="15"/>
        <v>#REF!</v>
      </c>
    </row>
    <row r="923" spans="2:14" x14ac:dyDescent="0.25">
      <c r="B923" t="e">
        <f>IF('01.06.2016'!#REF!="НД",1,0)</f>
        <v>#REF!</v>
      </c>
      <c r="C923" t="e">
        <f>IF('01.06.2016'!#REF!="СНІДцентр",1,0)</f>
        <v>#REF!</v>
      </c>
      <c r="D923" t="e">
        <f>IF('01.06.2016'!#REF!="ПТБ",1,0)</f>
        <v>#REF!</v>
      </c>
      <c r="E923" t="e">
        <f>OR('01.06.2016'!#REF!="ПМСД",'01.06.2016'!#REF!="поліклініка")</f>
        <v>#REF!</v>
      </c>
      <c r="F923" t="e">
        <f>IF('01.06.2016'!#REF!="Психоневрол.",1,0)</f>
        <v>#REF!</v>
      </c>
      <c r="G923" t="e">
        <f>OR('01.06.2016'!#REF!="Інше",'01.06.2016'!#REF!="ЦРЛ",'01.06.2016'!#REF!="МЛ",'01.06.2016'!#REF!="Інфекційна")</f>
        <v>#REF!</v>
      </c>
      <c r="L923" t="e">
        <f t="shared" si="15"/>
        <v>#REF!</v>
      </c>
      <c r="N923" t="e">
        <f t="shared" si="15"/>
        <v>#REF!</v>
      </c>
    </row>
    <row r="924" spans="2:14" x14ac:dyDescent="0.25">
      <c r="B924" t="e">
        <f>IF('01.06.2016'!#REF!="НД",1,0)</f>
        <v>#REF!</v>
      </c>
      <c r="C924" t="e">
        <f>IF('01.06.2016'!#REF!="СНІДцентр",1,0)</f>
        <v>#REF!</v>
      </c>
      <c r="D924" t="e">
        <f>IF('01.06.2016'!#REF!="ПТБ",1,0)</f>
        <v>#REF!</v>
      </c>
      <c r="E924" t="e">
        <f>OR('01.06.2016'!#REF!="ПМСД",'01.06.2016'!#REF!="поліклініка")</f>
        <v>#REF!</v>
      </c>
      <c r="F924" t="e">
        <f>IF('01.06.2016'!#REF!="Психоневрол.",1,0)</f>
        <v>#REF!</v>
      </c>
      <c r="G924" t="e">
        <f>OR('01.06.2016'!#REF!="Інше",'01.06.2016'!#REF!="ЦРЛ",'01.06.2016'!#REF!="МЛ",'01.06.2016'!#REF!="Інфекційна")</f>
        <v>#REF!</v>
      </c>
      <c r="L924" t="e">
        <f t="shared" si="15"/>
        <v>#REF!</v>
      </c>
      <c r="N924" t="e">
        <f t="shared" si="15"/>
        <v>#REF!</v>
      </c>
    </row>
    <row r="925" spans="2:14" x14ac:dyDescent="0.25">
      <c r="B925" t="e">
        <f>IF('01.06.2016'!#REF!="НД",1,0)</f>
        <v>#REF!</v>
      </c>
      <c r="C925" t="e">
        <f>IF('01.06.2016'!#REF!="СНІДцентр",1,0)</f>
        <v>#REF!</v>
      </c>
      <c r="D925" t="e">
        <f>IF('01.06.2016'!#REF!="ПТБ",1,0)</f>
        <v>#REF!</v>
      </c>
      <c r="E925" t="e">
        <f>OR('01.06.2016'!#REF!="ПМСД",'01.06.2016'!#REF!="поліклініка")</f>
        <v>#REF!</v>
      </c>
      <c r="F925" t="e">
        <f>IF('01.06.2016'!#REF!="Психоневрол.",1,0)</f>
        <v>#REF!</v>
      </c>
      <c r="G925" t="e">
        <f>OR('01.06.2016'!#REF!="Інше",'01.06.2016'!#REF!="ЦРЛ",'01.06.2016'!#REF!="МЛ",'01.06.2016'!#REF!="Інфекційна")</f>
        <v>#REF!</v>
      </c>
      <c r="L925" t="e">
        <f t="shared" si="15"/>
        <v>#REF!</v>
      </c>
      <c r="N925" t="e">
        <f t="shared" si="15"/>
        <v>#REF!</v>
      </c>
    </row>
    <row r="926" spans="2:14" x14ac:dyDescent="0.25">
      <c r="B926" t="e">
        <f>IF('01.06.2016'!#REF!="НД",1,0)</f>
        <v>#REF!</v>
      </c>
      <c r="C926" t="e">
        <f>IF('01.06.2016'!#REF!="СНІДцентр",1,0)</f>
        <v>#REF!</v>
      </c>
      <c r="D926" t="e">
        <f>IF('01.06.2016'!#REF!="ПТБ",1,0)</f>
        <v>#REF!</v>
      </c>
      <c r="E926" t="e">
        <f>OR('01.06.2016'!#REF!="ПМСД",'01.06.2016'!#REF!="поліклініка")</f>
        <v>#REF!</v>
      </c>
      <c r="F926" t="e">
        <f>IF('01.06.2016'!#REF!="Психоневрол.",1,0)</f>
        <v>#REF!</v>
      </c>
      <c r="G926" t="e">
        <f>OR('01.06.2016'!#REF!="Інше",'01.06.2016'!#REF!="ЦРЛ",'01.06.2016'!#REF!="МЛ",'01.06.2016'!#REF!="Інфекційна")</f>
        <v>#REF!</v>
      </c>
      <c r="L926" t="e">
        <f t="shared" si="15"/>
        <v>#REF!</v>
      </c>
      <c r="N926" t="e">
        <f t="shared" si="15"/>
        <v>#REF!</v>
      </c>
    </row>
    <row r="927" spans="2:14" x14ac:dyDescent="0.25">
      <c r="B927" t="e">
        <f>IF('01.06.2016'!#REF!="НД",1,0)</f>
        <v>#REF!</v>
      </c>
      <c r="C927" t="e">
        <f>IF('01.06.2016'!#REF!="СНІДцентр",1,0)</f>
        <v>#REF!</v>
      </c>
      <c r="D927" t="e">
        <f>IF('01.06.2016'!#REF!="ПТБ",1,0)</f>
        <v>#REF!</v>
      </c>
      <c r="E927" t="e">
        <f>OR('01.06.2016'!#REF!="ПМСД",'01.06.2016'!#REF!="поліклініка")</f>
        <v>#REF!</v>
      </c>
      <c r="F927" t="e">
        <f>IF('01.06.2016'!#REF!="Психоневрол.",1,0)</f>
        <v>#REF!</v>
      </c>
      <c r="G927" t="e">
        <f>OR('01.06.2016'!#REF!="Інше",'01.06.2016'!#REF!="ЦРЛ",'01.06.2016'!#REF!="МЛ",'01.06.2016'!#REF!="Інфекційна")</f>
        <v>#REF!</v>
      </c>
      <c r="L927" t="e">
        <f t="shared" si="15"/>
        <v>#REF!</v>
      </c>
      <c r="N927" t="e">
        <f t="shared" si="15"/>
        <v>#REF!</v>
      </c>
    </row>
    <row r="928" spans="2:14" x14ac:dyDescent="0.25">
      <c r="B928" t="e">
        <f>IF('01.06.2016'!#REF!="НД",1,0)</f>
        <v>#REF!</v>
      </c>
      <c r="C928" t="e">
        <f>IF('01.06.2016'!#REF!="СНІДцентр",1,0)</f>
        <v>#REF!</v>
      </c>
      <c r="D928" t="e">
        <f>IF('01.06.2016'!#REF!="ПТБ",1,0)</f>
        <v>#REF!</v>
      </c>
      <c r="E928" t="e">
        <f>OR('01.06.2016'!#REF!="ПМСД",'01.06.2016'!#REF!="поліклініка")</f>
        <v>#REF!</v>
      </c>
      <c r="F928" t="e">
        <f>IF('01.06.2016'!#REF!="Психоневрол.",1,0)</f>
        <v>#REF!</v>
      </c>
      <c r="G928" t="e">
        <f>OR('01.06.2016'!#REF!="Інше",'01.06.2016'!#REF!="ЦРЛ",'01.06.2016'!#REF!="МЛ",'01.06.2016'!#REF!="Інфекційна")</f>
        <v>#REF!</v>
      </c>
      <c r="L928" t="e">
        <f t="shared" si="15"/>
        <v>#REF!</v>
      </c>
      <c r="N928" t="e">
        <f t="shared" si="15"/>
        <v>#REF!</v>
      </c>
    </row>
    <row r="929" spans="2:14" x14ac:dyDescent="0.25">
      <c r="B929" t="e">
        <f>IF('01.06.2016'!#REF!="НД",1,0)</f>
        <v>#REF!</v>
      </c>
      <c r="C929" t="e">
        <f>IF('01.06.2016'!#REF!="СНІДцентр",1,0)</f>
        <v>#REF!</v>
      </c>
      <c r="D929" t="e">
        <f>IF('01.06.2016'!#REF!="ПТБ",1,0)</f>
        <v>#REF!</v>
      </c>
      <c r="E929" t="e">
        <f>OR('01.06.2016'!#REF!="ПМСД",'01.06.2016'!#REF!="поліклініка")</f>
        <v>#REF!</v>
      </c>
      <c r="F929" t="e">
        <f>IF('01.06.2016'!#REF!="Психоневрол.",1,0)</f>
        <v>#REF!</v>
      </c>
      <c r="G929" t="e">
        <f>OR('01.06.2016'!#REF!="Інше",'01.06.2016'!#REF!="ЦРЛ",'01.06.2016'!#REF!="МЛ",'01.06.2016'!#REF!="Інфекційна")</f>
        <v>#REF!</v>
      </c>
      <c r="L929" t="e">
        <f t="shared" si="15"/>
        <v>#REF!</v>
      </c>
      <c r="N929" t="e">
        <f t="shared" si="15"/>
        <v>#REF!</v>
      </c>
    </row>
    <row r="930" spans="2:14" x14ac:dyDescent="0.25">
      <c r="B930" t="e">
        <f>IF('01.06.2016'!#REF!="НД",1,0)</f>
        <v>#REF!</v>
      </c>
      <c r="C930" t="e">
        <f>IF('01.06.2016'!#REF!="СНІДцентр",1,0)</f>
        <v>#REF!</v>
      </c>
      <c r="D930" t="e">
        <f>IF('01.06.2016'!#REF!="ПТБ",1,0)</f>
        <v>#REF!</v>
      </c>
      <c r="E930" t="e">
        <f>OR('01.06.2016'!#REF!="ПМСД",'01.06.2016'!#REF!="поліклініка")</f>
        <v>#REF!</v>
      </c>
      <c r="F930" t="e">
        <f>IF('01.06.2016'!#REF!="Психоневрол.",1,0)</f>
        <v>#REF!</v>
      </c>
      <c r="G930" t="e">
        <f>OR('01.06.2016'!#REF!="Інше",'01.06.2016'!#REF!="ЦРЛ",'01.06.2016'!#REF!="МЛ",'01.06.2016'!#REF!="Інфекційна")</f>
        <v>#REF!</v>
      </c>
      <c r="L930" t="e">
        <f t="shared" si="15"/>
        <v>#REF!</v>
      </c>
      <c r="N930" t="e">
        <f t="shared" si="15"/>
        <v>#REF!</v>
      </c>
    </row>
    <row r="931" spans="2:14" x14ac:dyDescent="0.25">
      <c r="B931" t="e">
        <f>IF('01.06.2016'!#REF!="НД",1,0)</f>
        <v>#REF!</v>
      </c>
      <c r="C931" t="e">
        <f>IF('01.06.2016'!#REF!="СНІДцентр",1,0)</f>
        <v>#REF!</v>
      </c>
      <c r="D931" t="e">
        <f>IF('01.06.2016'!#REF!="ПТБ",1,0)</f>
        <v>#REF!</v>
      </c>
      <c r="E931" t="e">
        <f>OR('01.06.2016'!#REF!="ПМСД",'01.06.2016'!#REF!="поліклініка")</f>
        <v>#REF!</v>
      </c>
      <c r="F931" t="e">
        <f>IF('01.06.2016'!#REF!="Психоневрол.",1,0)</f>
        <v>#REF!</v>
      </c>
      <c r="G931" t="e">
        <f>OR('01.06.2016'!#REF!="Інше",'01.06.2016'!#REF!="ЦРЛ",'01.06.2016'!#REF!="МЛ",'01.06.2016'!#REF!="Інфекційна")</f>
        <v>#REF!</v>
      </c>
      <c r="L931" t="e">
        <f t="shared" si="15"/>
        <v>#REF!</v>
      </c>
      <c r="N931" t="e">
        <f t="shared" si="15"/>
        <v>#REF!</v>
      </c>
    </row>
    <row r="932" spans="2:14" x14ac:dyDescent="0.25">
      <c r="B932" t="e">
        <f>IF('01.06.2016'!#REF!="НД",1,0)</f>
        <v>#REF!</v>
      </c>
      <c r="C932" t="e">
        <f>IF('01.06.2016'!#REF!="СНІДцентр",1,0)</f>
        <v>#REF!</v>
      </c>
      <c r="D932" t="e">
        <f>IF('01.06.2016'!#REF!="ПТБ",1,0)</f>
        <v>#REF!</v>
      </c>
      <c r="E932" t="e">
        <f>OR('01.06.2016'!#REF!="ПМСД",'01.06.2016'!#REF!="поліклініка")</f>
        <v>#REF!</v>
      </c>
      <c r="F932" t="e">
        <f>IF('01.06.2016'!#REF!="Психоневрол.",1,0)</f>
        <v>#REF!</v>
      </c>
      <c r="G932" t="e">
        <f>OR('01.06.2016'!#REF!="Інше",'01.06.2016'!#REF!="ЦРЛ",'01.06.2016'!#REF!="МЛ",'01.06.2016'!#REF!="Інфекційна")</f>
        <v>#REF!</v>
      </c>
      <c r="L932" t="e">
        <f t="shared" si="15"/>
        <v>#REF!</v>
      </c>
      <c r="N932" t="e">
        <f t="shared" si="15"/>
        <v>#REF!</v>
      </c>
    </row>
    <row r="933" spans="2:14" x14ac:dyDescent="0.25">
      <c r="B933" t="e">
        <f>IF('01.06.2016'!#REF!="НД",1,0)</f>
        <v>#REF!</v>
      </c>
      <c r="C933" t="e">
        <f>IF('01.06.2016'!#REF!="СНІДцентр",1,0)</f>
        <v>#REF!</v>
      </c>
      <c r="D933" t="e">
        <f>IF('01.06.2016'!#REF!="ПТБ",1,0)</f>
        <v>#REF!</v>
      </c>
      <c r="E933" t="e">
        <f>OR('01.06.2016'!#REF!="ПМСД",'01.06.2016'!#REF!="поліклініка")</f>
        <v>#REF!</v>
      </c>
      <c r="F933" t="e">
        <f>IF('01.06.2016'!#REF!="Психоневрол.",1,0)</f>
        <v>#REF!</v>
      </c>
      <c r="G933" t="e">
        <f>OR('01.06.2016'!#REF!="Інше",'01.06.2016'!#REF!="ЦРЛ",'01.06.2016'!#REF!="МЛ",'01.06.2016'!#REF!="Інфекційна")</f>
        <v>#REF!</v>
      </c>
      <c r="L933" t="e">
        <f t="shared" si="15"/>
        <v>#REF!</v>
      </c>
      <c r="N933" t="e">
        <f t="shared" si="15"/>
        <v>#REF!</v>
      </c>
    </row>
    <row r="934" spans="2:14" x14ac:dyDescent="0.25">
      <c r="B934" t="e">
        <f>IF('01.06.2016'!#REF!="НД",1,0)</f>
        <v>#REF!</v>
      </c>
      <c r="C934" t="e">
        <f>IF('01.06.2016'!#REF!="СНІДцентр",1,0)</f>
        <v>#REF!</v>
      </c>
      <c r="D934" t="e">
        <f>IF('01.06.2016'!#REF!="ПТБ",1,0)</f>
        <v>#REF!</v>
      </c>
      <c r="E934" t="e">
        <f>OR('01.06.2016'!#REF!="ПМСД",'01.06.2016'!#REF!="поліклініка")</f>
        <v>#REF!</v>
      </c>
      <c r="F934" t="e">
        <f>IF('01.06.2016'!#REF!="Психоневрол.",1,0)</f>
        <v>#REF!</v>
      </c>
      <c r="G934" t="e">
        <f>OR('01.06.2016'!#REF!="Інше",'01.06.2016'!#REF!="ЦРЛ",'01.06.2016'!#REF!="МЛ",'01.06.2016'!#REF!="Інфекційна")</f>
        <v>#REF!</v>
      </c>
      <c r="L934" t="e">
        <f t="shared" si="15"/>
        <v>#REF!</v>
      </c>
      <c r="N934" t="e">
        <f t="shared" si="15"/>
        <v>#REF!</v>
      </c>
    </row>
    <row r="935" spans="2:14" x14ac:dyDescent="0.25">
      <c r="B935" t="e">
        <f>IF('01.06.2016'!#REF!="НД",1,0)</f>
        <v>#REF!</v>
      </c>
      <c r="C935" t="e">
        <f>IF('01.06.2016'!#REF!="СНІДцентр",1,0)</f>
        <v>#REF!</v>
      </c>
      <c r="D935" t="e">
        <f>IF('01.06.2016'!#REF!="ПТБ",1,0)</f>
        <v>#REF!</v>
      </c>
      <c r="E935" t="e">
        <f>OR('01.06.2016'!#REF!="ПМСД",'01.06.2016'!#REF!="поліклініка")</f>
        <v>#REF!</v>
      </c>
      <c r="F935" t="e">
        <f>IF('01.06.2016'!#REF!="Психоневрол.",1,0)</f>
        <v>#REF!</v>
      </c>
      <c r="G935" t="e">
        <f>OR('01.06.2016'!#REF!="Інше",'01.06.2016'!#REF!="ЦРЛ",'01.06.2016'!#REF!="МЛ",'01.06.2016'!#REF!="Інфекційна")</f>
        <v>#REF!</v>
      </c>
      <c r="L935" t="e">
        <f t="shared" si="15"/>
        <v>#REF!</v>
      </c>
      <c r="N935" t="e">
        <f t="shared" si="15"/>
        <v>#REF!</v>
      </c>
    </row>
    <row r="936" spans="2:14" x14ac:dyDescent="0.25">
      <c r="B936" t="e">
        <f>IF('01.06.2016'!#REF!="НД",1,0)</f>
        <v>#REF!</v>
      </c>
      <c r="C936" t="e">
        <f>IF('01.06.2016'!#REF!="СНІДцентр",1,0)</f>
        <v>#REF!</v>
      </c>
      <c r="D936" t="e">
        <f>IF('01.06.2016'!#REF!="ПТБ",1,0)</f>
        <v>#REF!</v>
      </c>
      <c r="E936" t="e">
        <f>OR('01.06.2016'!#REF!="ПМСД",'01.06.2016'!#REF!="поліклініка")</f>
        <v>#REF!</v>
      </c>
      <c r="F936" t="e">
        <f>IF('01.06.2016'!#REF!="Психоневрол.",1,0)</f>
        <v>#REF!</v>
      </c>
      <c r="G936" t="e">
        <f>OR('01.06.2016'!#REF!="Інше",'01.06.2016'!#REF!="ЦРЛ",'01.06.2016'!#REF!="МЛ",'01.06.2016'!#REF!="Інфекційна")</f>
        <v>#REF!</v>
      </c>
      <c r="L936" t="e">
        <f t="shared" si="15"/>
        <v>#REF!</v>
      </c>
      <c r="N936" t="e">
        <f t="shared" si="15"/>
        <v>#REF!</v>
      </c>
    </row>
    <row r="937" spans="2:14" x14ac:dyDescent="0.25">
      <c r="B937" t="e">
        <f>IF('01.06.2016'!#REF!="НД",1,0)</f>
        <v>#REF!</v>
      </c>
      <c r="C937" t="e">
        <f>IF('01.06.2016'!#REF!="СНІДцентр",1,0)</f>
        <v>#REF!</v>
      </c>
      <c r="D937" t="e">
        <f>IF('01.06.2016'!#REF!="ПТБ",1,0)</f>
        <v>#REF!</v>
      </c>
      <c r="E937" t="e">
        <f>OR('01.06.2016'!#REF!="ПМСД",'01.06.2016'!#REF!="поліклініка")</f>
        <v>#REF!</v>
      </c>
      <c r="F937" t="e">
        <f>IF('01.06.2016'!#REF!="Психоневрол.",1,0)</f>
        <v>#REF!</v>
      </c>
      <c r="G937" t="e">
        <f>OR('01.06.2016'!#REF!="Інше",'01.06.2016'!#REF!="ЦРЛ",'01.06.2016'!#REF!="МЛ",'01.06.2016'!#REF!="Інфекційна")</f>
        <v>#REF!</v>
      </c>
      <c r="L937" t="e">
        <f t="shared" si="15"/>
        <v>#REF!</v>
      </c>
      <c r="N937" t="e">
        <f t="shared" si="15"/>
        <v>#REF!</v>
      </c>
    </row>
    <row r="938" spans="2:14" x14ac:dyDescent="0.25">
      <c r="B938" t="e">
        <f>IF('01.06.2016'!#REF!="НД",1,0)</f>
        <v>#REF!</v>
      </c>
      <c r="C938" t="e">
        <f>IF('01.06.2016'!#REF!="СНІДцентр",1,0)</f>
        <v>#REF!</v>
      </c>
      <c r="D938" t="e">
        <f>IF('01.06.2016'!#REF!="ПТБ",1,0)</f>
        <v>#REF!</v>
      </c>
      <c r="E938" t="e">
        <f>OR('01.06.2016'!#REF!="ПМСД",'01.06.2016'!#REF!="поліклініка")</f>
        <v>#REF!</v>
      </c>
      <c r="F938" t="e">
        <f>IF('01.06.2016'!#REF!="Психоневрол.",1,0)</f>
        <v>#REF!</v>
      </c>
      <c r="G938" t="e">
        <f>OR('01.06.2016'!#REF!="Інше",'01.06.2016'!#REF!="ЦРЛ",'01.06.2016'!#REF!="МЛ",'01.06.2016'!#REF!="Інфекційна")</f>
        <v>#REF!</v>
      </c>
      <c r="L938" t="e">
        <f t="shared" si="15"/>
        <v>#REF!</v>
      </c>
      <c r="N938" t="e">
        <f t="shared" si="15"/>
        <v>#REF!</v>
      </c>
    </row>
    <row r="939" spans="2:14" x14ac:dyDescent="0.25">
      <c r="B939" t="e">
        <f>IF('01.06.2016'!#REF!="НД",1,0)</f>
        <v>#REF!</v>
      </c>
      <c r="C939" t="e">
        <f>IF('01.06.2016'!#REF!="СНІДцентр",1,0)</f>
        <v>#REF!</v>
      </c>
      <c r="D939" t="e">
        <f>IF('01.06.2016'!#REF!="ПТБ",1,0)</f>
        <v>#REF!</v>
      </c>
      <c r="E939" t="e">
        <f>OR('01.06.2016'!#REF!="ПМСД",'01.06.2016'!#REF!="поліклініка")</f>
        <v>#REF!</v>
      </c>
      <c r="F939" t="e">
        <f>IF('01.06.2016'!#REF!="Психоневрол.",1,0)</f>
        <v>#REF!</v>
      </c>
      <c r="G939" t="e">
        <f>OR('01.06.2016'!#REF!="Інше",'01.06.2016'!#REF!="ЦРЛ",'01.06.2016'!#REF!="МЛ",'01.06.2016'!#REF!="Інфекційна")</f>
        <v>#REF!</v>
      </c>
      <c r="L939" t="e">
        <f t="shared" si="15"/>
        <v>#REF!</v>
      </c>
      <c r="N939" t="e">
        <f t="shared" si="15"/>
        <v>#REF!</v>
      </c>
    </row>
    <row r="940" spans="2:14" x14ac:dyDescent="0.25">
      <c r="B940" t="e">
        <f>IF('01.06.2016'!#REF!="НД",1,0)</f>
        <v>#REF!</v>
      </c>
      <c r="C940" t="e">
        <f>IF('01.06.2016'!#REF!="СНІДцентр",1,0)</f>
        <v>#REF!</v>
      </c>
      <c r="D940" t="e">
        <f>IF('01.06.2016'!#REF!="ПТБ",1,0)</f>
        <v>#REF!</v>
      </c>
      <c r="E940" t="e">
        <f>OR('01.06.2016'!#REF!="ПМСД",'01.06.2016'!#REF!="поліклініка")</f>
        <v>#REF!</v>
      </c>
      <c r="F940" t="e">
        <f>IF('01.06.2016'!#REF!="Психоневрол.",1,0)</f>
        <v>#REF!</v>
      </c>
      <c r="G940" t="e">
        <f>OR('01.06.2016'!#REF!="Інше",'01.06.2016'!#REF!="ЦРЛ",'01.06.2016'!#REF!="МЛ",'01.06.2016'!#REF!="Інфекційна")</f>
        <v>#REF!</v>
      </c>
      <c r="L940" t="e">
        <f t="shared" si="15"/>
        <v>#REF!</v>
      </c>
      <c r="N940" t="e">
        <f t="shared" si="15"/>
        <v>#REF!</v>
      </c>
    </row>
    <row r="941" spans="2:14" x14ac:dyDescent="0.25">
      <c r="B941" t="e">
        <f>IF('01.06.2016'!#REF!="НД",1,0)</f>
        <v>#REF!</v>
      </c>
      <c r="C941" t="e">
        <f>IF('01.06.2016'!#REF!="СНІДцентр",1,0)</f>
        <v>#REF!</v>
      </c>
      <c r="D941" t="e">
        <f>IF('01.06.2016'!#REF!="ПТБ",1,0)</f>
        <v>#REF!</v>
      </c>
      <c r="E941" t="e">
        <f>OR('01.06.2016'!#REF!="ПМСД",'01.06.2016'!#REF!="поліклініка")</f>
        <v>#REF!</v>
      </c>
      <c r="F941" t="e">
        <f>IF('01.06.2016'!#REF!="Психоневрол.",1,0)</f>
        <v>#REF!</v>
      </c>
      <c r="G941" t="e">
        <f>OR('01.06.2016'!#REF!="Інше",'01.06.2016'!#REF!="ЦРЛ",'01.06.2016'!#REF!="МЛ",'01.06.2016'!#REF!="Інфекційна")</f>
        <v>#REF!</v>
      </c>
      <c r="L941" t="e">
        <f t="shared" si="15"/>
        <v>#REF!</v>
      </c>
      <c r="N941" t="e">
        <f t="shared" si="15"/>
        <v>#REF!</v>
      </c>
    </row>
    <row r="942" spans="2:14" x14ac:dyDescent="0.25">
      <c r="B942" t="e">
        <f>IF('01.06.2016'!#REF!="НД",1,0)</f>
        <v>#REF!</v>
      </c>
      <c r="C942" t="e">
        <f>IF('01.06.2016'!#REF!="СНІДцентр",1,0)</f>
        <v>#REF!</v>
      </c>
      <c r="D942" t="e">
        <f>IF('01.06.2016'!#REF!="ПТБ",1,0)</f>
        <v>#REF!</v>
      </c>
      <c r="E942" t="e">
        <f>OR('01.06.2016'!#REF!="ПМСД",'01.06.2016'!#REF!="поліклініка")</f>
        <v>#REF!</v>
      </c>
      <c r="F942" t="e">
        <f>IF('01.06.2016'!#REF!="Психоневрол.",1,0)</f>
        <v>#REF!</v>
      </c>
      <c r="G942" t="e">
        <f>OR('01.06.2016'!#REF!="Інше",'01.06.2016'!#REF!="ЦРЛ",'01.06.2016'!#REF!="МЛ",'01.06.2016'!#REF!="Інфекційна")</f>
        <v>#REF!</v>
      </c>
      <c r="L942" t="e">
        <f t="shared" si="15"/>
        <v>#REF!</v>
      </c>
      <c r="N942" t="e">
        <f t="shared" si="15"/>
        <v>#REF!</v>
      </c>
    </row>
    <row r="943" spans="2:14" x14ac:dyDescent="0.25">
      <c r="B943" t="e">
        <f>IF('01.06.2016'!#REF!="НД",1,0)</f>
        <v>#REF!</v>
      </c>
      <c r="C943" t="e">
        <f>IF('01.06.2016'!#REF!="СНІДцентр",1,0)</f>
        <v>#REF!</v>
      </c>
      <c r="D943" t="e">
        <f>IF('01.06.2016'!#REF!="ПТБ",1,0)</f>
        <v>#REF!</v>
      </c>
      <c r="E943" t="e">
        <f>OR('01.06.2016'!#REF!="ПМСД",'01.06.2016'!#REF!="поліклініка")</f>
        <v>#REF!</v>
      </c>
      <c r="F943" t="e">
        <f>IF('01.06.2016'!#REF!="Психоневрол.",1,0)</f>
        <v>#REF!</v>
      </c>
      <c r="G943" t="e">
        <f>OR('01.06.2016'!#REF!="Інше",'01.06.2016'!#REF!="ЦРЛ",'01.06.2016'!#REF!="МЛ",'01.06.2016'!#REF!="Інфекційна")</f>
        <v>#REF!</v>
      </c>
      <c r="L943" t="e">
        <f t="shared" si="15"/>
        <v>#REF!</v>
      </c>
      <c r="N943" t="e">
        <f t="shared" si="15"/>
        <v>#REF!</v>
      </c>
    </row>
    <row r="944" spans="2:14" x14ac:dyDescent="0.25">
      <c r="B944" t="e">
        <f>IF('01.06.2016'!#REF!="НД",1,0)</f>
        <v>#REF!</v>
      </c>
      <c r="C944" t="e">
        <f>IF('01.06.2016'!#REF!="СНІДцентр",1,0)</f>
        <v>#REF!</v>
      </c>
      <c r="D944" t="e">
        <f>IF('01.06.2016'!#REF!="ПТБ",1,0)</f>
        <v>#REF!</v>
      </c>
      <c r="E944" t="e">
        <f>OR('01.06.2016'!#REF!="ПМСД",'01.06.2016'!#REF!="поліклініка")</f>
        <v>#REF!</v>
      </c>
      <c r="F944" t="e">
        <f>IF('01.06.2016'!#REF!="Психоневрол.",1,0)</f>
        <v>#REF!</v>
      </c>
      <c r="G944" t="e">
        <f>OR('01.06.2016'!#REF!="Інше",'01.06.2016'!#REF!="ЦРЛ",'01.06.2016'!#REF!="МЛ",'01.06.2016'!#REF!="Інфекційна")</f>
        <v>#REF!</v>
      </c>
      <c r="L944" t="e">
        <f t="shared" si="15"/>
        <v>#REF!</v>
      </c>
      <c r="N944" t="e">
        <f t="shared" si="15"/>
        <v>#REF!</v>
      </c>
    </row>
    <row r="945" spans="2:14" x14ac:dyDescent="0.25">
      <c r="B945" t="e">
        <f>IF('01.06.2016'!#REF!="НД",1,0)</f>
        <v>#REF!</v>
      </c>
      <c r="C945" t="e">
        <f>IF('01.06.2016'!#REF!="СНІДцентр",1,0)</f>
        <v>#REF!</v>
      </c>
      <c r="D945" t="e">
        <f>IF('01.06.2016'!#REF!="ПТБ",1,0)</f>
        <v>#REF!</v>
      </c>
      <c r="E945" t="e">
        <f>OR('01.06.2016'!#REF!="ПМСД",'01.06.2016'!#REF!="поліклініка")</f>
        <v>#REF!</v>
      </c>
      <c r="F945" t="e">
        <f>IF('01.06.2016'!#REF!="Психоневрол.",1,0)</f>
        <v>#REF!</v>
      </c>
      <c r="G945" t="e">
        <f>OR('01.06.2016'!#REF!="Інше",'01.06.2016'!#REF!="ЦРЛ",'01.06.2016'!#REF!="МЛ",'01.06.2016'!#REF!="Інфекційна")</f>
        <v>#REF!</v>
      </c>
      <c r="L945" t="e">
        <f t="shared" si="15"/>
        <v>#REF!</v>
      </c>
      <c r="N945" t="e">
        <f t="shared" si="15"/>
        <v>#REF!</v>
      </c>
    </row>
    <row r="946" spans="2:14" x14ac:dyDescent="0.25">
      <c r="B946" t="e">
        <f>IF('01.06.2016'!#REF!="НД",1,0)</f>
        <v>#REF!</v>
      </c>
      <c r="C946" t="e">
        <f>IF('01.06.2016'!#REF!="СНІДцентр",1,0)</f>
        <v>#REF!</v>
      </c>
      <c r="D946" t="e">
        <f>IF('01.06.2016'!#REF!="ПТБ",1,0)</f>
        <v>#REF!</v>
      </c>
      <c r="E946" t="e">
        <f>OR('01.06.2016'!#REF!="ПМСД",'01.06.2016'!#REF!="поліклініка")</f>
        <v>#REF!</v>
      </c>
      <c r="F946" t="e">
        <f>IF('01.06.2016'!#REF!="Психоневрол.",1,0)</f>
        <v>#REF!</v>
      </c>
      <c r="G946" t="e">
        <f>OR('01.06.2016'!#REF!="Інше",'01.06.2016'!#REF!="ЦРЛ",'01.06.2016'!#REF!="МЛ",'01.06.2016'!#REF!="Інфекційна")</f>
        <v>#REF!</v>
      </c>
      <c r="L946" t="e">
        <f t="shared" si="15"/>
        <v>#REF!</v>
      </c>
      <c r="N946" t="e">
        <f t="shared" si="15"/>
        <v>#REF!</v>
      </c>
    </row>
    <row r="947" spans="2:14" x14ac:dyDescent="0.25">
      <c r="B947" t="e">
        <f>IF('01.06.2016'!#REF!="НД",1,0)</f>
        <v>#REF!</v>
      </c>
      <c r="C947" t="e">
        <f>IF('01.06.2016'!#REF!="СНІДцентр",1,0)</f>
        <v>#REF!</v>
      </c>
      <c r="D947" t="e">
        <f>IF('01.06.2016'!#REF!="ПТБ",1,0)</f>
        <v>#REF!</v>
      </c>
      <c r="E947" t="e">
        <f>OR('01.06.2016'!#REF!="ПМСД",'01.06.2016'!#REF!="поліклініка")</f>
        <v>#REF!</v>
      </c>
      <c r="F947" t="e">
        <f>IF('01.06.2016'!#REF!="Психоневрол.",1,0)</f>
        <v>#REF!</v>
      </c>
      <c r="G947" t="e">
        <f>OR('01.06.2016'!#REF!="Інше",'01.06.2016'!#REF!="ЦРЛ",'01.06.2016'!#REF!="МЛ",'01.06.2016'!#REF!="Інфекційна")</f>
        <v>#REF!</v>
      </c>
      <c r="L947" t="e">
        <f t="shared" si="15"/>
        <v>#REF!</v>
      </c>
      <c r="N947" t="e">
        <f t="shared" si="15"/>
        <v>#REF!</v>
      </c>
    </row>
    <row r="948" spans="2:14" x14ac:dyDescent="0.25">
      <c r="B948" t="e">
        <f>IF('01.06.2016'!#REF!="НД",1,0)</f>
        <v>#REF!</v>
      </c>
      <c r="C948" t="e">
        <f>IF('01.06.2016'!#REF!="СНІДцентр",1,0)</f>
        <v>#REF!</v>
      </c>
      <c r="D948" t="e">
        <f>IF('01.06.2016'!#REF!="ПТБ",1,0)</f>
        <v>#REF!</v>
      </c>
      <c r="E948" t="e">
        <f>OR('01.06.2016'!#REF!="ПМСД",'01.06.2016'!#REF!="поліклініка")</f>
        <v>#REF!</v>
      </c>
      <c r="F948" t="e">
        <f>IF('01.06.2016'!#REF!="Психоневрол.",1,0)</f>
        <v>#REF!</v>
      </c>
      <c r="G948" t="e">
        <f>OR('01.06.2016'!#REF!="Інше",'01.06.2016'!#REF!="ЦРЛ",'01.06.2016'!#REF!="МЛ",'01.06.2016'!#REF!="Інфекційна")</f>
        <v>#REF!</v>
      </c>
      <c r="L948" t="e">
        <f t="shared" si="15"/>
        <v>#REF!</v>
      </c>
      <c r="N948" t="e">
        <f t="shared" si="15"/>
        <v>#REF!</v>
      </c>
    </row>
    <row r="949" spans="2:14" x14ac:dyDescent="0.25">
      <c r="B949" t="e">
        <f>IF('01.06.2016'!#REF!="НД",1,0)</f>
        <v>#REF!</v>
      </c>
      <c r="C949" t="e">
        <f>IF('01.06.2016'!#REF!="СНІДцентр",1,0)</f>
        <v>#REF!</v>
      </c>
      <c r="D949" t="e">
        <f>IF('01.06.2016'!#REF!="ПТБ",1,0)</f>
        <v>#REF!</v>
      </c>
      <c r="E949" t="e">
        <f>OR('01.06.2016'!#REF!="ПМСД",'01.06.2016'!#REF!="поліклініка")</f>
        <v>#REF!</v>
      </c>
      <c r="F949" t="e">
        <f>IF('01.06.2016'!#REF!="Психоневрол.",1,0)</f>
        <v>#REF!</v>
      </c>
      <c r="G949" t="e">
        <f>OR('01.06.2016'!#REF!="Інше",'01.06.2016'!#REF!="ЦРЛ",'01.06.2016'!#REF!="МЛ",'01.06.2016'!#REF!="Інфекційна")</f>
        <v>#REF!</v>
      </c>
      <c r="L949" t="e">
        <f t="shared" si="15"/>
        <v>#REF!</v>
      </c>
      <c r="N949" t="e">
        <f t="shared" si="15"/>
        <v>#REF!</v>
      </c>
    </row>
    <row r="950" spans="2:14" x14ac:dyDescent="0.25">
      <c r="B950" t="e">
        <f>IF('01.06.2016'!#REF!="НД",1,0)</f>
        <v>#REF!</v>
      </c>
      <c r="C950" t="e">
        <f>IF('01.06.2016'!#REF!="СНІДцентр",1,0)</f>
        <v>#REF!</v>
      </c>
      <c r="D950" t="e">
        <f>IF('01.06.2016'!#REF!="ПТБ",1,0)</f>
        <v>#REF!</v>
      </c>
      <c r="E950" t="e">
        <f>OR('01.06.2016'!#REF!="ПМСД",'01.06.2016'!#REF!="поліклініка")</f>
        <v>#REF!</v>
      </c>
      <c r="F950" t="e">
        <f>IF('01.06.2016'!#REF!="Психоневрол.",1,0)</f>
        <v>#REF!</v>
      </c>
      <c r="G950" t="e">
        <f>OR('01.06.2016'!#REF!="Інше",'01.06.2016'!#REF!="ЦРЛ",'01.06.2016'!#REF!="МЛ",'01.06.2016'!#REF!="Інфекційна")</f>
        <v>#REF!</v>
      </c>
      <c r="L950" t="e">
        <f t="shared" si="15"/>
        <v>#REF!</v>
      </c>
      <c r="N950" t="e">
        <f t="shared" si="15"/>
        <v>#REF!</v>
      </c>
    </row>
    <row r="951" spans="2:14" x14ac:dyDescent="0.25">
      <c r="B951" t="e">
        <f>IF('01.06.2016'!#REF!="НД",1,0)</f>
        <v>#REF!</v>
      </c>
      <c r="C951" t="e">
        <f>IF('01.06.2016'!#REF!="СНІДцентр",1,0)</f>
        <v>#REF!</v>
      </c>
      <c r="D951" t="e">
        <f>IF('01.06.2016'!#REF!="ПТБ",1,0)</f>
        <v>#REF!</v>
      </c>
      <c r="E951" t="e">
        <f>OR('01.06.2016'!#REF!="ПМСД",'01.06.2016'!#REF!="поліклініка")</f>
        <v>#REF!</v>
      </c>
      <c r="F951" t="e">
        <f>IF('01.06.2016'!#REF!="Психоневрол.",1,0)</f>
        <v>#REF!</v>
      </c>
      <c r="G951" t="e">
        <f>OR('01.06.2016'!#REF!="Інше",'01.06.2016'!#REF!="ЦРЛ",'01.06.2016'!#REF!="МЛ",'01.06.2016'!#REF!="Інфекційна")</f>
        <v>#REF!</v>
      </c>
      <c r="L951" t="e">
        <f t="shared" si="15"/>
        <v>#REF!</v>
      </c>
      <c r="N951" t="e">
        <f t="shared" si="15"/>
        <v>#REF!</v>
      </c>
    </row>
    <row r="952" spans="2:14" x14ac:dyDescent="0.25">
      <c r="B952" t="e">
        <f>IF('01.06.2016'!#REF!="НД",1,0)</f>
        <v>#REF!</v>
      </c>
      <c r="C952" t="e">
        <f>IF('01.06.2016'!#REF!="СНІДцентр",1,0)</f>
        <v>#REF!</v>
      </c>
      <c r="D952" t="e">
        <f>IF('01.06.2016'!#REF!="ПТБ",1,0)</f>
        <v>#REF!</v>
      </c>
      <c r="E952" t="e">
        <f>OR('01.06.2016'!#REF!="ПМСД",'01.06.2016'!#REF!="поліклініка")</f>
        <v>#REF!</v>
      </c>
      <c r="F952" t="e">
        <f>IF('01.06.2016'!#REF!="Психоневрол.",1,0)</f>
        <v>#REF!</v>
      </c>
      <c r="G952" t="e">
        <f>OR('01.06.2016'!#REF!="Інше",'01.06.2016'!#REF!="ЦРЛ",'01.06.2016'!#REF!="МЛ",'01.06.2016'!#REF!="Інфекційна")</f>
        <v>#REF!</v>
      </c>
      <c r="L952" t="e">
        <f t="shared" si="15"/>
        <v>#REF!</v>
      </c>
      <c r="N952" t="e">
        <f t="shared" si="15"/>
        <v>#REF!</v>
      </c>
    </row>
    <row r="953" spans="2:14" x14ac:dyDescent="0.25">
      <c r="B953" t="e">
        <f>IF('01.06.2016'!#REF!="НД",1,0)</f>
        <v>#REF!</v>
      </c>
      <c r="C953" t="e">
        <f>IF('01.06.2016'!#REF!="СНІДцентр",1,0)</f>
        <v>#REF!</v>
      </c>
      <c r="D953" t="e">
        <f>IF('01.06.2016'!#REF!="ПТБ",1,0)</f>
        <v>#REF!</v>
      </c>
      <c r="E953" t="e">
        <f>OR('01.06.2016'!#REF!="ПМСД",'01.06.2016'!#REF!="поліклініка")</f>
        <v>#REF!</v>
      </c>
      <c r="F953" t="e">
        <f>IF('01.06.2016'!#REF!="Психоневрол.",1,0)</f>
        <v>#REF!</v>
      </c>
      <c r="G953" t="e">
        <f>OR('01.06.2016'!#REF!="Інше",'01.06.2016'!#REF!="ЦРЛ",'01.06.2016'!#REF!="МЛ",'01.06.2016'!#REF!="Інфекційна")</f>
        <v>#REF!</v>
      </c>
      <c r="L953" t="e">
        <f t="shared" si="15"/>
        <v>#REF!</v>
      </c>
      <c r="N953" t="e">
        <f t="shared" si="15"/>
        <v>#REF!</v>
      </c>
    </row>
    <row r="954" spans="2:14" x14ac:dyDescent="0.25">
      <c r="B954" t="e">
        <f>IF('01.06.2016'!#REF!="НД",1,0)</f>
        <v>#REF!</v>
      </c>
      <c r="C954" t="e">
        <f>IF('01.06.2016'!#REF!="СНІДцентр",1,0)</f>
        <v>#REF!</v>
      </c>
      <c r="D954" t="e">
        <f>IF('01.06.2016'!#REF!="ПТБ",1,0)</f>
        <v>#REF!</v>
      </c>
      <c r="E954" t="e">
        <f>OR('01.06.2016'!#REF!="ПМСД",'01.06.2016'!#REF!="поліклініка")</f>
        <v>#REF!</v>
      </c>
      <c r="F954" t="e">
        <f>IF('01.06.2016'!#REF!="Психоневрол.",1,0)</f>
        <v>#REF!</v>
      </c>
      <c r="G954" t="e">
        <f>OR('01.06.2016'!#REF!="Інше",'01.06.2016'!#REF!="ЦРЛ",'01.06.2016'!#REF!="МЛ",'01.06.2016'!#REF!="Інфекційна")</f>
        <v>#REF!</v>
      </c>
      <c r="L954" t="e">
        <f t="shared" si="15"/>
        <v>#REF!</v>
      </c>
      <c r="N954" t="e">
        <f t="shared" si="15"/>
        <v>#REF!</v>
      </c>
    </row>
    <row r="955" spans="2:14" x14ac:dyDescent="0.25">
      <c r="B955" t="e">
        <f>IF('01.06.2016'!#REF!="НД",1,0)</f>
        <v>#REF!</v>
      </c>
      <c r="C955" t="e">
        <f>IF('01.06.2016'!#REF!="СНІДцентр",1,0)</f>
        <v>#REF!</v>
      </c>
      <c r="D955" t="e">
        <f>IF('01.06.2016'!#REF!="ПТБ",1,0)</f>
        <v>#REF!</v>
      </c>
      <c r="E955" t="e">
        <f>OR('01.06.2016'!#REF!="ПМСД",'01.06.2016'!#REF!="поліклініка")</f>
        <v>#REF!</v>
      </c>
      <c r="F955" t="e">
        <f>IF('01.06.2016'!#REF!="Психоневрол.",1,0)</f>
        <v>#REF!</v>
      </c>
      <c r="G955" t="e">
        <f>OR('01.06.2016'!#REF!="Інше",'01.06.2016'!#REF!="ЦРЛ",'01.06.2016'!#REF!="МЛ",'01.06.2016'!#REF!="Інфекційна")</f>
        <v>#REF!</v>
      </c>
      <c r="L955" t="e">
        <f t="shared" si="15"/>
        <v>#REF!</v>
      </c>
      <c r="N955" t="e">
        <f t="shared" si="15"/>
        <v>#REF!</v>
      </c>
    </row>
    <row r="956" spans="2:14" x14ac:dyDescent="0.25">
      <c r="B956" t="e">
        <f>IF('01.06.2016'!#REF!="НД",1,0)</f>
        <v>#REF!</v>
      </c>
      <c r="C956" t="e">
        <f>IF('01.06.2016'!#REF!="СНІДцентр",1,0)</f>
        <v>#REF!</v>
      </c>
      <c r="D956" t="e">
        <f>IF('01.06.2016'!#REF!="ПТБ",1,0)</f>
        <v>#REF!</v>
      </c>
      <c r="E956" t="e">
        <f>OR('01.06.2016'!#REF!="ПМСД",'01.06.2016'!#REF!="поліклініка")</f>
        <v>#REF!</v>
      </c>
      <c r="F956" t="e">
        <f>IF('01.06.2016'!#REF!="Психоневрол.",1,0)</f>
        <v>#REF!</v>
      </c>
      <c r="G956" t="e">
        <f>OR('01.06.2016'!#REF!="Інше",'01.06.2016'!#REF!="ЦРЛ",'01.06.2016'!#REF!="МЛ",'01.06.2016'!#REF!="Інфекційна")</f>
        <v>#REF!</v>
      </c>
      <c r="L956" t="e">
        <f t="shared" si="15"/>
        <v>#REF!</v>
      </c>
      <c r="N956" t="e">
        <f t="shared" si="15"/>
        <v>#REF!</v>
      </c>
    </row>
    <row r="957" spans="2:14" x14ac:dyDescent="0.25">
      <c r="B957" t="e">
        <f>IF('01.06.2016'!#REF!="НД",1,0)</f>
        <v>#REF!</v>
      </c>
      <c r="C957" t="e">
        <f>IF('01.06.2016'!#REF!="СНІДцентр",1,0)</f>
        <v>#REF!</v>
      </c>
      <c r="D957" t="e">
        <f>IF('01.06.2016'!#REF!="ПТБ",1,0)</f>
        <v>#REF!</v>
      </c>
      <c r="E957" t="e">
        <f>OR('01.06.2016'!#REF!="ПМСД",'01.06.2016'!#REF!="поліклініка")</f>
        <v>#REF!</v>
      </c>
      <c r="F957" t="e">
        <f>IF('01.06.2016'!#REF!="Психоневрол.",1,0)</f>
        <v>#REF!</v>
      </c>
      <c r="G957" t="e">
        <f>OR('01.06.2016'!#REF!="Інше",'01.06.2016'!#REF!="ЦРЛ",'01.06.2016'!#REF!="МЛ",'01.06.2016'!#REF!="Інфекційна")</f>
        <v>#REF!</v>
      </c>
      <c r="L957" t="e">
        <f t="shared" si="15"/>
        <v>#REF!</v>
      </c>
      <c r="N957" t="e">
        <f t="shared" si="15"/>
        <v>#REF!</v>
      </c>
    </row>
    <row r="958" spans="2:14" x14ac:dyDescent="0.25">
      <c r="B958" t="e">
        <f>IF('01.06.2016'!#REF!="НД",1,0)</f>
        <v>#REF!</v>
      </c>
      <c r="C958" t="e">
        <f>IF('01.06.2016'!#REF!="СНІДцентр",1,0)</f>
        <v>#REF!</v>
      </c>
      <c r="D958" t="e">
        <f>IF('01.06.2016'!#REF!="ПТБ",1,0)</f>
        <v>#REF!</v>
      </c>
      <c r="E958" t="e">
        <f>OR('01.06.2016'!#REF!="ПМСД",'01.06.2016'!#REF!="поліклініка")</f>
        <v>#REF!</v>
      </c>
      <c r="F958" t="e">
        <f>IF('01.06.2016'!#REF!="Психоневрол.",1,0)</f>
        <v>#REF!</v>
      </c>
      <c r="G958" t="e">
        <f>OR('01.06.2016'!#REF!="Інше",'01.06.2016'!#REF!="ЦРЛ",'01.06.2016'!#REF!="МЛ",'01.06.2016'!#REF!="Інфекційна")</f>
        <v>#REF!</v>
      </c>
      <c r="L958" t="e">
        <f t="shared" si="15"/>
        <v>#REF!</v>
      </c>
      <c r="N958" t="e">
        <f t="shared" si="15"/>
        <v>#REF!</v>
      </c>
    </row>
    <row r="959" spans="2:14" x14ac:dyDescent="0.25">
      <c r="B959" t="e">
        <f>IF('01.06.2016'!#REF!="НД",1,0)</f>
        <v>#REF!</v>
      </c>
      <c r="C959" t="e">
        <f>IF('01.06.2016'!#REF!="СНІДцентр",1,0)</f>
        <v>#REF!</v>
      </c>
      <c r="D959" t="e">
        <f>IF('01.06.2016'!#REF!="ПТБ",1,0)</f>
        <v>#REF!</v>
      </c>
      <c r="E959" t="e">
        <f>OR('01.06.2016'!#REF!="ПМСД",'01.06.2016'!#REF!="поліклініка")</f>
        <v>#REF!</v>
      </c>
      <c r="F959" t="e">
        <f>IF('01.06.2016'!#REF!="Психоневрол.",1,0)</f>
        <v>#REF!</v>
      </c>
      <c r="G959" t="e">
        <f>OR('01.06.2016'!#REF!="Інше",'01.06.2016'!#REF!="ЦРЛ",'01.06.2016'!#REF!="МЛ",'01.06.2016'!#REF!="Інфекційна")</f>
        <v>#REF!</v>
      </c>
      <c r="L959" t="e">
        <f t="shared" si="15"/>
        <v>#REF!</v>
      </c>
      <c r="N959" t="e">
        <f t="shared" si="15"/>
        <v>#REF!</v>
      </c>
    </row>
    <row r="960" spans="2:14" x14ac:dyDescent="0.25">
      <c r="B960" t="e">
        <f>IF('01.06.2016'!#REF!="НД",1,0)</f>
        <v>#REF!</v>
      </c>
      <c r="C960" t="e">
        <f>IF('01.06.2016'!#REF!="СНІДцентр",1,0)</f>
        <v>#REF!</v>
      </c>
      <c r="D960" t="e">
        <f>IF('01.06.2016'!#REF!="ПТБ",1,0)</f>
        <v>#REF!</v>
      </c>
      <c r="E960" t="e">
        <f>OR('01.06.2016'!#REF!="ПМСД",'01.06.2016'!#REF!="поліклініка")</f>
        <v>#REF!</v>
      </c>
      <c r="F960" t="e">
        <f>IF('01.06.2016'!#REF!="Психоневрол.",1,0)</f>
        <v>#REF!</v>
      </c>
      <c r="G960" t="e">
        <f>OR('01.06.2016'!#REF!="Інше",'01.06.2016'!#REF!="ЦРЛ",'01.06.2016'!#REF!="МЛ",'01.06.2016'!#REF!="Інфекційна")</f>
        <v>#REF!</v>
      </c>
      <c r="L960" t="e">
        <f t="shared" si="15"/>
        <v>#REF!</v>
      </c>
      <c r="N960" t="e">
        <f t="shared" si="15"/>
        <v>#REF!</v>
      </c>
    </row>
    <row r="961" spans="2:14" x14ac:dyDescent="0.25">
      <c r="B961" t="e">
        <f>IF('01.06.2016'!#REF!="НД",1,0)</f>
        <v>#REF!</v>
      </c>
      <c r="C961" t="e">
        <f>IF('01.06.2016'!#REF!="СНІДцентр",1,0)</f>
        <v>#REF!</v>
      </c>
      <c r="D961" t="e">
        <f>IF('01.06.2016'!#REF!="ПТБ",1,0)</f>
        <v>#REF!</v>
      </c>
      <c r="E961" t="e">
        <f>OR('01.06.2016'!#REF!="ПМСД",'01.06.2016'!#REF!="поліклініка")</f>
        <v>#REF!</v>
      </c>
      <c r="F961" t="e">
        <f>IF('01.06.2016'!#REF!="Психоневрол.",1,0)</f>
        <v>#REF!</v>
      </c>
      <c r="G961" t="e">
        <f>OR('01.06.2016'!#REF!="Інше",'01.06.2016'!#REF!="ЦРЛ",'01.06.2016'!#REF!="МЛ",'01.06.2016'!#REF!="Інфекційна")</f>
        <v>#REF!</v>
      </c>
      <c r="L961" t="e">
        <f t="shared" si="15"/>
        <v>#REF!</v>
      </c>
      <c r="N961" t="e">
        <f t="shared" si="15"/>
        <v>#REF!</v>
      </c>
    </row>
    <row r="962" spans="2:14" x14ac:dyDescent="0.25">
      <c r="B962" t="e">
        <f>IF('01.06.2016'!#REF!="НД",1,0)</f>
        <v>#REF!</v>
      </c>
      <c r="C962" t="e">
        <f>IF('01.06.2016'!#REF!="СНІДцентр",1,0)</f>
        <v>#REF!</v>
      </c>
      <c r="D962" t="e">
        <f>IF('01.06.2016'!#REF!="ПТБ",1,0)</f>
        <v>#REF!</v>
      </c>
      <c r="E962" t="e">
        <f>OR('01.06.2016'!#REF!="ПМСД",'01.06.2016'!#REF!="поліклініка")</f>
        <v>#REF!</v>
      </c>
      <c r="F962" t="e">
        <f>IF('01.06.2016'!#REF!="Психоневрол.",1,0)</f>
        <v>#REF!</v>
      </c>
      <c r="G962" t="e">
        <f>OR('01.06.2016'!#REF!="Інше",'01.06.2016'!#REF!="ЦРЛ",'01.06.2016'!#REF!="МЛ",'01.06.2016'!#REF!="Інфекційна")</f>
        <v>#REF!</v>
      </c>
      <c r="L962" t="e">
        <f t="shared" si="15"/>
        <v>#REF!</v>
      </c>
      <c r="N962" t="e">
        <f t="shared" si="15"/>
        <v>#REF!</v>
      </c>
    </row>
    <row r="963" spans="2:14" x14ac:dyDescent="0.25">
      <c r="B963" t="e">
        <f>IF('01.06.2016'!#REF!="НД",1,0)</f>
        <v>#REF!</v>
      </c>
      <c r="C963" t="e">
        <f>IF('01.06.2016'!#REF!="СНІДцентр",1,0)</f>
        <v>#REF!</v>
      </c>
      <c r="D963" t="e">
        <f>IF('01.06.2016'!#REF!="ПТБ",1,0)</f>
        <v>#REF!</v>
      </c>
      <c r="E963" t="e">
        <f>OR('01.06.2016'!#REF!="ПМСД",'01.06.2016'!#REF!="поліклініка")</f>
        <v>#REF!</v>
      </c>
      <c r="F963" t="e">
        <f>IF('01.06.2016'!#REF!="Психоневрол.",1,0)</f>
        <v>#REF!</v>
      </c>
      <c r="G963" t="e">
        <f>OR('01.06.2016'!#REF!="Інше",'01.06.2016'!#REF!="ЦРЛ",'01.06.2016'!#REF!="МЛ",'01.06.2016'!#REF!="Інфекційна")</f>
        <v>#REF!</v>
      </c>
      <c r="L963" t="e">
        <f t="shared" si="15"/>
        <v>#REF!</v>
      </c>
      <c r="N963" t="e">
        <f t="shared" si="15"/>
        <v>#REF!</v>
      </c>
    </row>
    <row r="964" spans="2:14" x14ac:dyDescent="0.25">
      <c r="B964" t="e">
        <f>IF('01.06.2016'!#REF!="НД",1,0)</f>
        <v>#REF!</v>
      </c>
      <c r="C964" t="e">
        <f>IF('01.06.2016'!#REF!="СНІДцентр",1,0)</f>
        <v>#REF!</v>
      </c>
      <c r="D964" t="e">
        <f>IF('01.06.2016'!#REF!="ПТБ",1,0)</f>
        <v>#REF!</v>
      </c>
      <c r="E964" t="e">
        <f>OR('01.06.2016'!#REF!="ПМСД",'01.06.2016'!#REF!="поліклініка")</f>
        <v>#REF!</v>
      </c>
      <c r="F964" t="e">
        <f>IF('01.06.2016'!#REF!="Психоневрол.",1,0)</f>
        <v>#REF!</v>
      </c>
      <c r="G964" t="e">
        <f>OR('01.06.2016'!#REF!="Інше",'01.06.2016'!#REF!="ЦРЛ",'01.06.2016'!#REF!="МЛ",'01.06.2016'!#REF!="Інфекційна")</f>
        <v>#REF!</v>
      </c>
      <c r="L964" t="e">
        <f t="shared" si="15"/>
        <v>#REF!</v>
      </c>
      <c r="N964" t="e">
        <f t="shared" si="15"/>
        <v>#REF!</v>
      </c>
    </row>
    <row r="965" spans="2:14" x14ac:dyDescent="0.25">
      <c r="B965" t="e">
        <f>IF('01.06.2016'!#REF!="НД",1,0)</f>
        <v>#REF!</v>
      </c>
      <c r="C965" t="e">
        <f>IF('01.06.2016'!#REF!="СНІДцентр",1,0)</f>
        <v>#REF!</v>
      </c>
      <c r="D965" t="e">
        <f>IF('01.06.2016'!#REF!="ПТБ",1,0)</f>
        <v>#REF!</v>
      </c>
      <c r="E965" t="e">
        <f>OR('01.06.2016'!#REF!="ПМСД",'01.06.2016'!#REF!="поліклініка")</f>
        <v>#REF!</v>
      </c>
      <c r="F965" t="e">
        <f>IF('01.06.2016'!#REF!="Психоневрол.",1,0)</f>
        <v>#REF!</v>
      </c>
      <c r="G965" t="e">
        <f>OR('01.06.2016'!#REF!="Інше",'01.06.2016'!#REF!="ЦРЛ",'01.06.2016'!#REF!="МЛ",'01.06.2016'!#REF!="Інфекційна")</f>
        <v>#REF!</v>
      </c>
      <c r="L965" t="e">
        <f t="shared" si="15"/>
        <v>#REF!</v>
      </c>
      <c r="N965" t="e">
        <f t="shared" si="15"/>
        <v>#REF!</v>
      </c>
    </row>
    <row r="966" spans="2:14" x14ac:dyDescent="0.25">
      <c r="B966" t="e">
        <f>IF('01.06.2016'!#REF!="НД",1,0)</f>
        <v>#REF!</v>
      </c>
      <c r="C966" t="e">
        <f>IF('01.06.2016'!#REF!="СНІДцентр",1,0)</f>
        <v>#REF!</v>
      </c>
      <c r="D966" t="e">
        <f>IF('01.06.2016'!#REF!="ПТБ",1,0)</f>
        <v>#REF!</v>
      </c>
      <c r="E966" t="e">
        <f>OR('01.06.2016'!#REF!="ПМСД",'01.06.2016'!#REF!="поліклініка")</f>
        <v>#REF!</v>
      </c>
      <c r="F966" t="e">
        <f>IF('01.06.2016'!#REF!="Психоневрол.",1,0)</f>
        <v>#REF!</v>
      </c>
      <c r="G966" t="e">
        <f>OR('01.06.2016'!#REF!="Інше",'01.06.2016'!#REF!="ЦРЛ",'01.06.2016'!#REF!="МЛ",'01.06.2016'!#REF!="Інфекційна")</f>
        <v>#REF!</v>
      </c>
      <c r="L966" t="e">
        <f t="shared" si="15"/>
        <v>#REF!</v>
      </c>
      <c r="N966" t="e">
        <f t="shared" si="15"/>
        <v>#REF!</v>
      </c>
    </row>
    <row r="967" spans="2:14" x14ac:dyDescent="0.25">
      <c r="B967" t="e">
        <f>IF('01.06.2016'!#REF!="НД",1,0)</f>
        <v>#REF!</v>
      </c>
      <c r="C967" t="e">
        <f>IF('01.06.2016'!#REF!="СНІДцентр",1,0)</f>
        <v>#REF!</v>
      </c>
      <c r="D967" t="e">
        <f>IF('01.06.2016'!#REF!="ПТБ",1,0)</f>
        <v>#REF!</v>
      </c>
      <c r="E967" t="e">
        <f>OR('01.06.2016'!#REF!="ПМСД",'01.06.2016'!#REF!="поліклініка")</f>
        <v>#REF!</v>
      </c>
      <c r="F967" t="e">
        <f>IF('01.06.2016'!#REF!="Психоневрол.",1,0)</f>
        <v>#REF!</v>
      </c>
      <c r="G967" t="e">
        <f>OR('01.06.2016'!#REF!="Інше",'01.06.2016'!#REF!="ЦРЛ",'01.06.2016'!#REF!="МЛ",'01.06.2016'!#REF!="Інфекційна")</f>
        <v>#REF!</v>
      </c>
      <c r="L967" t="e">
        <f t="shared" ref="L967:N1000" si="16">N(E967)</f>
        <v>#REF!</v>
      </c>
      <c r="N967" t="e">
        <f t="shared" si="16"/>
        <v>#REF!</v>
      </c>
    </row>
    <row r="968" spans="2:14" x14ac:dyDescent="0.25">
      <c r="B968" t="e">
        <f>IF('01.06.2016'!#REF!="НД",1,0)</f>
        <v>#REF!</v>
      </c>
      <c r="C968" t="e">
        <f>IF('01.06.2016'!#REF!="СНІДцентр",1,0)</f>
        <v>#REF!</v>
      </c>
      <c r="D968" t="e">
        <f>IF('01.06.2016'!#REF!="ПТБ",1,0)</f>
        <v>#REF!</v>
      </c>
      <c r="E968" t="e">
        <f>OR('01.06.2016'!#REF!="ПМСД",'01.06.2016'!#REF!="поліклініка")</f>
        <v>#REF!</v>
      </c>
      <c r="F968" t="e">
        <f>IF('01.06.2016'!#REF!="Психоневрол.",1,0)</f>
        <v>#REF!</v>
      </c>
      <c r="G968" t="e">
        <f>OR('01.06.2016'!#REF!="Інше",'01.06.2016'!#REF!="ЦРЛ",'01.06.2016'!#REF!="МЛ",'01.06.2016'!#REF!="Інфекційна")</f>
        <v>#REF!</v>
      </c>
      <c r="L968" t="e">
        <f t="shared" si="16"/>
        <v>#REF!</v>
      </c>
      <c r="N968" t="e">
        <f t="shared" si="16"/>
        <v>#REF!</v>
      </c>
    </row>
    <row r="969" spans="2:14" x14ac:dyDescent="0.25">
      <c r="B969" t="e">
        <f>IF('01.06.2016'!#REF!="НД",1,0)</f>
        <v>#REF!</v>
      </c>
      <c r="C969" t="e">
        <f>IF('01.06.2016'!#REF!="СНІДцентр",1,0)</f>
        <v>#REF!</v>
      </c>
      <c r="D969" t="e">
        <f>IF('01.06.2016'!#REF!="ПТБ",1,0)</f>
        <v>#REF!</v>
      </c>
      <c r="E969" t="e">
        <f>OR('01.06.2016'!#REF!="ПМСД",'01.06.2016'!#REF!="поліклініка")</f>
        <v>#REF!</v>
      </c>
      <c r="F969" t="e">
        <f>IF('01.06.2016'!#REF!="Психоневрол.",1,0)</f>
        <v>#REF!</v>
      </c>
      <c r="G969" t="e">
        <f>OR('01.06.2016'!#REF!="Інше",'01.06.2016'!#REF!="ЦРЛ",'01.06.2016'!#REF!="МЛ",'01.06.2016'!#REF!="Інфекційна")</f>
        <v>#REF!</v>
      </c>
      <c r="L969" t="e">
        <f t="shared" si="16"/>
        <v>#REF!</v>
      </c>
      <c r="N969" t="e">
        <f t="shared" si="16"/>
        <v>#REF!</v>
      </c>
    </row>
    <row r="970" spans="2:14" x14ac:dyDescent="0.25">
      <c r="B970" t="e">
        <f>IF('01.06.2016'!#REF!="НД",1,0)</f>
        <v>#REF!</v>
      </c>
      <c r="C970" t="e">
        <f>IF('01.06.2016'!#REF!="СНІДцентр",1,0)</f>
        <v>#REF!</v>
      </c>
      <c r="D970" t="e">
        <f>IF('01.06.2016'!#REF!="ПТБ",1,0)</f>
        <v>#REF!</v>
      </c>
      <c r="E970" t="e">
        <f>OR('01.06.2016'!#REF!="ПМСД",'01.06.2016'!#REF!="поліклініка")</f>
        <v>#REF!</v>
      </c>
      <c r="F970" t="e">
        <f>IF('01.06.2016'!#REF!="Психоневрол.",1,0)</f>
        <v>#REF!</v>
      </c>
      <c r="G970" t="e">
        <f>OR('01.06.2016'!#REF!="Інше",'01.06.2016'!#REF!="ЦРЛ",'01.06.2016'!#REF!="МЛ",'01.06.2016'!#REF!="Інфекційна")</f>
        <v>#REF!</v>
      </c>
      <c r="L970" t="e">
        <f t="shared" si="16"/>
        <v>#REF!</v>
      </c>
      <c r="N970" t="e">
        <f t="shared" si="16"/>
        <v>#REF!</v>
      </c>
    </row>
    <row r="971" spans="2:14" x14ac:dyDescent="0.25">
      <c r="B971" t="e">
        <f>IF('01.06.2016'!#REF!="НД",1,0)</f>
        <v>#REF!</v>
      </c>
      <c r="C971" t="e">
        <f>IF('01.06.2016'!#REF!="СНІДцентр",1,0)</f>
        <v>#REF!</v>
      </c>
      <c r="D971" t="e">
        <f>IF('01.06.2016'!#REF!="ПТБ",1,0)</f>
        <v>#REF!</v>
      </c>
      <c r="E971" t="e">
        <f>OR('01.06.2016'!#REF!="ПМСД",'01.06.2016'!#REF!="поліклініка")</f>
        <v>#REF!</v>
      </c>
      <c r="F971" t="e">
        <f>IF('01.06.2016'!#REF!="Психоневрол.",1,0)</f>
        <v>#REF!</v>
      </c>
      <c r="G971" t="e">
        <f>OR('01.06.2016'!#REF!="Інше",'01.06.2016'!#REF!="ЦРЛ",'01.06.2016'!#REF!="МЛ",'01.06.2016'!#REF!="Інфекційна")</f>
        <v>#REF!</v>
      </c>
      <c r="L971" t="e">
        <f t="shared" si="16"/>
        <v>#REF!</v>
      </c>
      <c r="N971" t="e">
        <f t="shared" si="16"/>
        <v>#REF!</v>
      </c>
    </row>
    <row r="972" spans="2:14" x14ac:dyDescent="0.25">
      <c r="B972" t="e">
        <f>IF('01.06.2016'!#REF!="НД",1,0)</f>
        <v>#REF!</v>
      </c>
      <c r="C972" t="e">
        <f>IF('01.06.2016'!#REF!="СНІДцентр",1,0)</f>
        <v>#REF!</v>
      </c>
      <c r="D972" t="e">
        <f>IF('01.06.2016'!#REF!="ПТБ",1,0)</f>
        <v>#REF!</v>
      </c>
      <c r="E972" t="e">
        <f>OR('01.06.2016'!#REF!="ПМСД",'01.06.2016'!#REF!="поліклініка")</f>
        <v>#REF!</v>
      </c>
      <c r="F972" t="e">
        <f>IF('01.06.2016'!#REF!="Психоневрол.",1,0)</f>
        <v>#REF!</v>
      </c>
      <c r="G972" t="e">
        <f>OR('01.06.2016'!#REF!="Інше",'01.06.2016'!#REF!="ЦРЛ",'01.06.2016'!#REF!="МЛ",'01.06.2016'!#REF!="Інфекційна")</f>
        <v>#REF!</v>
      </c>
      <c r="L972" t="e">
        <f t="shared" si="16"/>
        <v>#REF!</v>
      </c>
      <c r="N972" t="e">
        <f t="shared" si="16"/>
        <v>#REF!</v>
      </c>
    </row>
    <row r="973" spans="2:14" x14ac:dyDescent="0.25">
      <c r="B973" t="e">
        <f>IF('01.06.2016'!#REF!="НД",1,0)</f>
        <v>#REF!</v>
      </c>
      <c r="C973" t="e">
        <f>IF('01.06.2016'!#REF!="СНІДцентр",1,0)</f>
        <v>#REF!</v>
      </c>
      <c r="D973" t="e">
        <f>IF('01.06.2016'!#REF!="ПТБ",1,0)</f>
        <v>#REF!</v>
      </c>
      <c r="E973" t="e">
        <f>OR('01.06.2016'!#REF!="ПМСД",'01.06.2016'!#REF!="поліклініка")</f>
        <v>#REF!</v>
      </c>
      <c r="F973" t="e">
        <f>IF('01.06.2016'!#REF!="Психоневрол.",1,0)</f>
        <v>#REF!</v>
      </c>
      <c r="G973" t="e">
        <f>OR('01.06.2016'!#REF!="Інше",'01.06.2016'!#REF!="ЦРЛ",'01.06.2016'!#REF!="МЛ",'01.06.2016'!#REF!="Інфекційна")</f>
        <v>#REF!</v>
      </c>
      <c r="L973" t="e">
        <f t="shared" si="16"/>
        <v>#REF!</v>
      </c>
      <c r="N973" t="e">
        <f t="shared" si="16"/>
        <v>#REF!</v>
      </c>
    </row>
    <row r="974" spans="2:14" x14ac:dyDescent="0.25">
      <c r="B974" t="e">
        <f>IF('01.06.2016'!#REF!="НД",1,0)</f>
        <v>#REF!</v>
      </c>
      <c r="C974" t="e">
        <f>IF('01.06.2016'!#REF!="СНІДцентр",1,0)</f>
        <v>#REF!</v>
      </c>
      <c r="D974" t="e">
        <f>IF('01.06.2016'!#REF!="ПТБ",1,0)</f>
        <v>#REF!</v>
      </c>
      <c r="E974" t="e">
        <f>OR('01.06.2016'!#REF!="ПМСД",'01.06.2016'!#REF!="поліклініка")</f>
        <v>#REF!</v>
      </c>
      <c r="F974" t="e">
        <f>IF('01.06.2016'!#REF!="Психоневрол.",1,0)</f>
        <v>#REF!</v>
      </c>
      <c r="G974" t="e">
        <f>OR('01.06.2016'!#REF!="Інше",'01.06.2016'!#REF!="ЦРЛ",'01.06.2016'!#REF!="МЛ",'01.06.2016'!#REF!="Інфекційна")</f>
        <v>#REF!</v>
      </c>
      <c r="L974" t="e">
        <f t="shared" si="16"/>
        <v>#REF!</v>
      </c>
      <c r="N974" t="e">
        <f t="shared" si="16"/>
        <v>#REF!</v>
      </c>
    </row>
    <row r="975" spans="2:14" x14ac:dyDescent="0.25">
      <c r="B975" t="e">
        <f>IF('01.06.2016'!#REF!="НД",1,0)</f>
        <v>#REF!</v>
      </c>
      <c r="C975" t="e">
        <f>IF('01.06.2016'!#REF!="СНІДцентр",1,0)</f>
        <v>#REF!</v>
      </c>
      <c r="D975" t="e">
        <f>IF('01.06.2016'!#REF!="ПТБ",1,0)</f>
        <v>#REF!</v>
      </c>
      <c r="E975" t="e">
        <f>OR('01.06.2016'!#REF!="ПМСД",'01.06.2016'!#REF!="поліклініка")</f>
        <v>#REF!</v>
      </c>
      <c r="F975" t="e">
        <f>IF('01.06.2016'!#REF!="Психоневрол.",1,0)</f>
        <v>#REF!</v>
      </c>
      <c r="G975" t="e">
        <f>OR('01.06.2016'!#REF!="Інше",'01.06.2016'!#REF!="ЦРЛ",'01.06.2016'!#REF!="МЛ",'01.06.2016'!#REF!="Інфекційна")</f>
        <v>#REF!</v>
      </c>
      <c r="L975" t="e">
        <f t="shared" si="16"/>
        <v>#REF!</v>
      </c>
      <c r="N975" t="e">
        <f t="shared" si="16"/>
        <v>#REF!</v>
      </c>
    </row>
    <row r="976" spans="2:14" x14ac:dyDescent="0.25">
      <c r="B976" t="e">
        <f>IF('01.06.2016'!#REF!="НД",1,0)</f>
        <v>#REF!</v>
      </c>
      <c r="C976" t="e">
        <f>IF('01.06.2016'!#REF!="СНІДцентр",1,0)</f>
        <v>#REF!</v>
      </c>
      <c r="D976" t="e">
        <f>IF('01.06.2016'!#REF!="ПТБ",1,0)</f>
        <v>#REF!</v>
      </c>
      <c r="E976" t="e">
        <f>OR('01.06.2016'!#REF!="ПМСД",'01.06.2016'!#REF!="поліклініка")</f>
        <v>#REF!</v>
      </c>
      <c r="F976" t="e">
        <f>IF('01.06.2016'!#REF!="Психоневрол.",1,0)</f>
        <v>#REF!</v>
      </c>
      <c r="G976" t="e">
        <f>OR('01.06.2016'!#REF!="Інше",'01.06.2016'!#REF!="ЦРЛ",'01.06.2016'!#REF!="МЛ",'01.06.2016'!#REF!="Інфекційна")</f>
        <v>#REF!</v>
      </c>
      <c r="L976" t="e">
        <f t="shared" si="16"/>
        <v>#REF!</v>
      </c>
      <c r="N976" t="e">
        <f t="shared" si="16"/>
        <v>#REF!</v>
      </c>
    </row>
    <row r="977" spans="2:14" x14ac:dyDescent="0.25">
      <c r="B977" t="e">
        <f>IF('01.06.2016'!#REF!="НД",1,0)</f>
        <v>#REF!</v>
      </c>
      <c r="C977" t="e">
        <f>IF('01.06.2016'!#REF!="СНІДцентр",1,0)</f>
        <v>#REF!</v>
      </c>
      <c r="D977" t="e">
        <f>IF('01.06.2016'!#REF!="ПТБ",1,0)</f>
        <v>#REF!</v>
      </c>
      <c r="E977" t="e">
        <f>OR('01.06.2016'!#REF!="ПМСД",'01.06.2016'!#REF!="поліклініка")</f>
        <v>#REF!</v>
      </c>
      <c r="F977" t="e">
        <f>IF('01.06.2016'!#REF!="Психоневрол.",1,0)</f>
        <v>#REF!</v>
      </c>
      <c r="G977" t="e">
        <f>OR('01.06.2016'!#REF!="Інше",'01.06.2016'!#REF!="ЦРЛ",'01.06.2016'!#REF!="МЛ",'01.06.2016'!#REF!="Інфекційна")</f>
        <v>#REF!</v>
      </c>
      <c r="L977" t="e">
        <f t="shared" si="16"/>
        <v>#REF!</v>
      </c>
      <c r="N977" t="e">
        <f t="shared" si="16"/>
        <v>#REF!</v>
      </c>
    </row>
    <row r="978" spans="2:14" x14ac:dyDescent="0.25">
      <c r="B978" t="e">
        <f>IF('01.06.2016'!#REF!="НД",1,0)</f>
        <v>#REF!</v>
      </c>
      <c r="C978" t="e">
        <f>IF('01.06.2016'!#REF!="СНІДцентр",1,0)</f>
        <v>#REF!</v>
      </c>
      <c r="D978" t="e">
        <f>IF('01.06.2016'!#REF!="ПТБ",1,0)</f>
        <v>#REF!</v>
      </c>
      <c r="E978" t="e">
        <f>OR('01.06.2016'!#REF!="ПМСД",'01.06.2016'!#REF!="поліклініка")</f>
        <v>#REF!</v>
      </c>
      <c r="F978" t="e">
        <f>IF('01.06.2016'!#REF!="Психоневрол.",1,0)</f>
        <v>#REF!</v>
      </c>
      <c r="G978" t="e">
        <f>OR('01.06.2016'!#REF!="Інше",'01.06.2016'!#REF!="ЦРЛ",'01.06.2016'!#REF!="МЛ",'01.06.2016'!#REF!="Інфекційна")</f>
        <v>#REF!</v>
      </c>
      <c r="L978" t="e">
        <f t="shared" si="16"/>
        <v>#REF!</v>
      </c>
      <c r="N978" t="e">
        <f t="shared" si="16"/>
        <v>#REF!</v>
      </c>
    </row>
    <row r="979" spans="2:14" x14ac:dyDescent="0.25">
      <c r="B979" t="e">
        <f>IF('01.06.2016'!#REF!="НД",1,0)</f>
        <v>#REF!</v>
      </c>
      <c r="C979" t="e">
        <f>IF('01.06.2016'!#REF!="СНІДцентр",1,0)</f>
        <v>#REF!</v>
      </c>
      <c r="D979" t="e">
        <f>IF('01.06.2016'!#REF!="ПТБ",1,0)</f>
        <v>#REF!</v>
      </c>
      <c r="E979" t="e">
        <f>OR('01.06.2016'!#REF!="ПМСД",'01.06.2016'!#REF!="поліклініка")</f>
        <v>#REF!</v>
      </c>
      <c r="F979" t="e">
        <f>IF('01.06.2016'!#REF!="Психоневрол.",1,0)</f>
        <v>#REF!</v>
      </c>
      <c r="G979" t="e">
        <f>OR('01.06.2016'!#REF!="Інше",'01.06.2016'!#REF!="ЦРЛ",'01.06.2016'!#REF!="МЛ",'01.06.2016'!#REF!="Інфекційна")</f>
        <v>#REF!</v>
      </c>
      <c r="L979" t="e">
        <f t="shared" si="16"/>
        <v>#REF!</v>
      </c>
      <c r="N979" t="e">
        <f t="shared" si="16"/>
        <v>#REF!</v>
      </c>
    </row>
    <row r="980" spans="2:14" x14ac:dyDescent="0.25">
      <c r="B980" t="e">
        <f>IF('01.06.2016'!#REF!="НД",1,0)</f>
        <v>#REF!</v>
      </c>
      <c r="C980" t="e">
        <f>IF('01.06.2016'!#REF!="СНІДцентр",1,0)</f>
        <v>#REF!</v>
      </c>
      <c r="D980" t="e">
        <f>IF('01.06.2016'!#REF!="ПТБ",1,0)</f>
        <v>#REF!</v>
      </c>
      <c r="E980" t="e">
        <f>OR('01.06.2016'!#REF!="ПМСД",'01.06.2016'!#REF!="поліклініка")</f>
        <v>#REF!</v>
      </c>
      <c r="F980" t="e">
        <f>IF('01.06.2016'!#REF!="Психоневрол.",1,0)</f>
        <v>#REF!</v>
      </c>
      <c r="G980" t="e">
        <f>OR('01.06.2016'!#REF!="Інше",'01.06.2016'!#REF!="ЦРЛ",'01.06.2016'!#REF!="МЛ",'01.06.2016'!#REF!="Інфекційна")</f>
        <v>#REF!</v>
      </c>
      <c r="L980" t="e">
        <f t="shared" si="16"/>
        <v>#REF!</v>
      </c>
      <c r="N980" t="e">
        <f t="shared" si="16"/>
        <v>#REF!</v>
      </c>
    </row>
    <row r="981" spans="2:14" x14ac:dyDescent="0.25">
      <c r="B981" t="e">
        <f>IF('01.06.2016'!#REF!="НД",1,0)</f>
        <v>#REF!</v>
      </c>
      <c r="C981" t="e">
        <f>IF('01.06.2016'!#REF!="СНІДцентр",1,0)</f>
        <v>#REF!</v>
      </c>
      <c r="D981" t="e">
        <f>IF('01.06.2016'!#REF!="ПТБ",1,0)</f>
        <v>#REF!</v>
      </c>
      <c r="E981" t="e">
        <f>OR('01.06.2016'!#REF!="ПМСД",'01.06.2016'!#REF!="поліклініка")</f>
        <v>#REF!</v>
      </c>
      <c r="F981" t="e">
        <f>IF('01.06.2016'!#REF!="Психоневрол.",1,0)</f>
        <v>#REF!</v>
      </c>
      <c r="G981" t="e">
        <f>OR('01.06.2016'!#REF!="Інше",'01.06.2016'!#REF!="ЦРЛ",'01.06.2016'!#REF!="МЛ",'01.06.2016'!#REF!="Інфекційна")</f>
        <v>#REF!</v>
      </c>
      <c r="L981" t="e">
        <f t="shared" si="16"/>
        <v>#REF!</v>
      </c>
      <c r="N981" t="e">
        <f t="shared" si="16"/>
        <v>#REF!</v>
      </c>
    </row>
    <row r="982" spans="2:14" x14ac:dyDescent="0.25">
      <c r="B982" t="e">
        <f>IF('01.06.2016'!#REF!="НД",1,0)</f>
        <v>#REF!</v>
      </c>
      <c r="C982" t="e">
        <f>IF('01.06.2016'!#REF!="СНІДцентр",1,0)</f>
        <v>#REF!</v>
      </c>
      <c r="D982" t="e">
        <f>IF('01.06.2016'!#REF!="ПТБ",1,0)</f>
        <v>#REF!</v>
      </c>
      <c r="E982" t="e">
        <f>OR('01.06.2016'!#REF!="ПМСД",'01.06.2016'!#REF!="поліклініка")</f>
        <v>#REF!</v>
      </c>
      <c r="F982" t="e">
        <f>IF('01.06.2016'!#REF!="Психоневрол.",1,0)</f>
        <v>#REF!</v>
      </c>
      <c r="G982" t="e">
        <f>OR('01.06.2016'!#REF!="Інше",'01.06.2016'!#REF!="ЦРЛ",'01.06.2016'!#REF!="МЛ",'01.06.2016'!#REF!="Інфекційна")</f>
        <v>#REF!</v>
      </c>
      <c r="L982" t="e">
        <f t="shared" si="16"/>
        <v>#REF!</v>
      </c>
      <c r="N982" t="e">
        <f t="shared" si="16"/>
        <v>#REF!</v>
      </c>
    </row>
    <row r="983" spans="2:14" x14ac:dyDescent="0.25">
      <c r="B983" t="e">
        <f>IF('01.06.2016'!#REF!="НД",1,0)</f>
        <v>#REF!</v>
      </c>
      <c r="C983" t="e">
        <f>IF('01.06.2016'!#REF!="СНІДцентр",1,0)</f>
        <v>#REF!</v>
      </c>
      <c r="D983" t="e">
        <f>IF('01.06.2016'!#REF!="ПТБ",1,0)</f>
        <v>#REF!</v>
      </c>
      <c r="E983" t="e">
        <f>OR('01.06.2016'!#REF!="ПМСД",'01.06.2016'!#REF!="поліклініка")</f>
        <v>#REF!</v>
      </c>
      <c r="F983" t="e">
        <f>IF('01.06.2016'!#REF!="Психоневрол.",1,0)</f>
        <v>#REF!</v>
      </c>
      <c r="G983" t="e">
        <f>OR('01.06.2016'!#REF!="Інше",'01.06.2016'!#REF!="ЦРЛ",'01.06.2016'!#REF!="МЛ",'01.06.2016'!#REF!="Інфекційна")</f>
        <v>#REF!</v>
      </c>
      <c r="L983" t="e">
        <f t="shared" si="16"/>
        <v>#REF!</v>
      </c>
      <c r="N983" t="e">
        <f t="shared" si="16"/>
        <v>#REF!</v>
      </c>
    </row>
    <row r="984" spans="2:14" x14ac:dyDescent="0.25">
      <c r="B984" t="e">
        <f>IF('01.06.2016'!#REF!="НД",1,0)</f>
        <v>#REF!</v>
      </c>
      <c r="C984" t="e">
        <f>IF('01.06.2016'!#REF!="СНІДцентр",1,0)</f>
        <v>#REF!</v>
      </c>
      <c r="D984" t="e">
        <f>IF('01.06.2016'!#REF!="ПТБ",1,0)</f>
        <v>#REF!</v>
      </c>
      <c r="E984" t="e">
        <f>OR('01.06.2016'!#REF!="ПМСД",'01.06.2016'!#REF!="поліклініка")</f>
        <v>#REF!</v>
      </c>
      <c r="F984" t="e">
        <f>IF('01.06.2016'!#REF!="Психоневрол.",1,0)</f>
        <v>#REF!</v>
      </c>
      <c r="G984" t="e">
        <f>OR('01.06.2016'!#REF!="Інше",'01.06.2016'!#REF!="ЦРЛ",'01.06.2016'!#REF!="МЛ",'01.06.2016'!#REF!="Інфекційна")</f>
        <v>#REF!</v>
      </c>
      <c r="L984" t="e">
        <f t="shared" si="16"/>
        <v>#REF!</v>
      </c>
      <c r="N984" t="e">
        <f t="shared" si="16"/>
        <v>#REF!</v>
      </c>
    </row>
    <row r="985" spans="2:14" x14ac:dyDescent="0.25">
      <c r="B985" t="e">
        <f>IF('01.06.2016'!#REF!="НД",1,0)</f>
        <v>#REF!</v>
      </c>
      <c r="C985" t="e">
        <f>IF('01.06.2016'!#REF!="СНІДцентр",1,0)</f>
        <v>#REF!</v>
      </c>
      <c r="D985" t="e">
        <f>IF('01.06.2016'!#REF!="ПТБ",1,0)</f>
        <v>#REF!</v>
      </c>
      <c r="E985" t="e">
        <f>OR('01.06.2016'!#REF!="ПМСД",'01.06.2016'!#REF!="поліклініка")</f>
        <v>#REF!</v>
      </c>
      <c r="F985" t="e">
        <f>IF('01.06.2016'!#REF!="Психоневрол.",1,0)</f>
        <v>#REF!</v>
      </c>
      <c r="G985" t="e">
        <f>OR('01.06.2016'!#REF!="Інше",'01.06.2016'!#REF!="ЦРЛ",'01.06.2016'!#REF!="МЛ",'01.06.2016'!#REF!="Інфекційна")</f>
        <v>#REF!</v>
      </c>
      <c r="L985" t="e">
        <f t="shared" si="16"/>
        <v>#REF!</v>
      </c>
      <c r="N985" t="e">
        <f t="shared" si="16"/>
        <v>#REF!</v>
      </c>
    </row>
    <row r="986" spans="2:14" x14ac:dyDescent="0.25">
      <c r="B986" t="e">
        <f>IF('01.06.2016'!#REF!="НД",1,0)</f>
        <v>#REF!</v>
      </c>
      <c r="C986" t="e">
        <f>IF('01.06.2016'!#REF!="СНІДцентр",1,0)</f>
        <v>#REF!</v>
      </c>
      <c r="D986" t="e">
        <f>IF('01.06.2016'!#REF!="ПТБ",1,0)</f>
        <v>#REF!</v>
      </c>
      <c r="E986" t="e">
        <f>OR('01.06.2016'!#REF!="ПМСД",'01.06.2016'!#REF!="поліклініка")</f>
        <v>#REF!</v>
      </c>
      <c r="F986" t="e">
        <f>IF('01.06.2016'!#REF!="Психоневрол.",1,0)</f>
        <v>#REF!</v>
      </c>
      <c r="G986" t="e">
        <f>OR('01.06.2016'!#REF!="Інше",'01.06.2016'!#REF!="ЦРЛ",'01.06.2016'!#REF!="МЛ",'01.06.2016'!#REF!="Інфекційна")</f>
        <v>#REF!</v>
      </c>
      <c r="L986" t="e">
        <f t="shared" si="16"/>
        <v>#REF!</v>
      </c>
      <c r="N986" t="e">
        <f t="shared" si="16"/>
        <v>#REF!</v>
      </c>
    </row>
    <row r="987" spans="2:14" x14ac:dyDescent="0.25">
      <c r="B987" t="e">
        <f>IF('01.06.2016'!#REF!="НД",1,0)</f>
        <v>#REF!</v>
      </c>
      <c r="C987" t="e">
        <f>IF('01.06.2016'!#REF!="СНІДцентр",1,0)</f>
        <v>#REF!</v>
      </c>
      <c r="D987" t="e">
        <f>IF('01.06.2016'!#REF!="ПТБ",1,0)</f>
        <v>#REF!</v>
      </c>
      <c r="E987" t="e">
        <f>OR('01.06.2016'!#REF!="ПМСД",'01.06.2016'!#REF!="поліклініка")</f>
        <v>#REF!</v>
      </c>
      <c r="F987" t="e">
        <f>IF('01.06.2016'!#REF!="Психоневрол.",1,0)</f>
        <v>#REF!</v>
      </c>
      <c r="G987" t="e">
        <f>OR('01.06.2016'!#REF!="Інше",'01.06.2016'!#REF!="ЦРЛ",'01.06.2016'!#REF!="МЛ",'01.06.2016'!#REF!="Інфекційна")</f>
        <v>#REF!</v>
      </c>
      <c r="L987" t="e">
        <f t="shared" si="16"/>
        <v>#REF!</v>
      </c>
      <c r="N987" t="e">
        <f t="shared" si="16"/>
        <v>#REF!</v>
      </c>
    </row>
    <row r="988" spans="2:14" x14ac:dyDescent="0.25">
      <c r="B988" t="e">
        <f>IF('01.06.2016'!#REF!="НД",1,0)</f>
        <v>#REF!</v>
      </c>
      <c r="C988" t="e">
        <f>IF('01.06.2016'!#REF!="СНІДцентр",1,0)</f>
        <v>#REF!</v>
      </c>
      <c r="D988" t="e">
        <f>IF('01.06.2016'!#REF!="ПТБ",1,0)</f>
        <v>#REF!</v>
      </c>
      <c r="E988" t="e">
        <f>OR('01.06.2016'!#REF!="ПМСД",'01.06.2016'!#REF!="поліклініка")</f>
        <v>#REF!</v>
      </c>
      <c r="F988" t="e">
        <f>IF('01.06.2016'!#REF!="Психоневрол.",1,0)</f>
        <v>#REF!</v>
      </c>
      <c r="G988" t="e">
        <f>OR('01.06.2016'!#REF!="Інше",'01.06.2016'!#REF!="ЦРЛ",'01.06.2016'!#REF!="МЛ",'01.06.2016'!#REF!="Інфекційна")</f>
        <v>#REF!</v>
      </c>
      <c r="L988" t="e">
        <f t="shared" si="16"/>
        <v>#REF!</v>
      </c>
      <c r="N988" t="e">
        <f t="shared" si="16"/>
        <v>#REF!</v>
      </c>
    </row>
    <row r="989" spans="2:14" x14ac:dyDescent="0.25">
      <c r="B989" t="e">
        <f>IF('01.06.2016'!#REF!="НД",1,0)</f>
        <v>#REF!</v>
      </c>
      <c r="C989" t="e">
        <f>IF('01.06.2016'!#REF!="СНІДцентр",1,0)</f>
        <v>#REF!</v>
      </c>
      <c r="D989" t="e">
        <f>IF('01.06.2016'!#REF!="ПТБ",1,0)</f>
        <v>#REF!</v>
      </c>
      <c r="E989" t="e">
        <f>OR('01.06.2016'!#REF!="ПМСД",'01.06.2016'!#REF!="поліклініка")</f>
        <v>#REF!</v>
      </c>
      <c r="F989" t="e">
        <f>IF('01.06.2016'!#REF!="Психоневрол.",1,0)</f>
        <v>#REF!</v>
      </c>
      <c r="G989" t="e">
        <f>OR('01.06.2016'!#REF!="Інше",'01.06.2016'!#REF!="ЦРЛ",'01.06.2016'!#REF!="МЛ",'01.06.2016'!#REF!="Інфекційна")</f>
        <v>#REF!</v>
      </c>
      <c r="L989" t="e">
        <f t="shared" si="16"/>
        <v>#REF!</v>
      </c>
      <c r="N989" t="e">
        <f t="shared" si="16"/>
        <v>#REF!</v>
      </c>
    </row>
    <row r="990" spans="2:14" x14ac:dyDescent="0.25">
      <c r="B990" t="e">
        <f>IF('01.06.2016'!#REF!="НД",1,0)</f>
        <v>#REF!</v>
      </c>
      <c r="C990" t="e">
        <f>IF('01.06.2016'!#REF!="СНІДцентр",1,0)</f>
        <v>#REF!</v>
      </c>
      <c r="D990" t="e">
        <f>IF('01.06.2016'!#REF!="ПТБ",1,0)</f>
        <v>#REF!</v>
      </c>
      <c r="E990" t="e">
        <f>OR('01.06.2016'!#REF!="ПМСД",'01.06.2016'!#REF!="поліклініка")</f>
        <v>#REF!</v>
      </c>
      <c r="F990" t="e">
        <f>IF('01.06.2016'!#REF!="Психоневрол.",1,0)</f>
        <v>#REF!</v>
      </c>
      <c r="G990" t="e">
        <f>OR('01.06.2016'!#REF!="Інше",'01.06.2016'!#REF!="ЦРЛ",'01.06.2016'!#REF!="МЛ",'01.06.2016'!#REF!="Інфекційна")</f>
        <v>#REF!</v>
      </c>
      <c r="L990" t="e">
        <f t="shared" si="16"/>
        <v>#REF!</v>
      </c>
      <c r="N990" t="e">
        <f t="shared" si="16"/>
        <v>#REF!</v>
      </c>
    </row>
    <row r="991" spans="2:14" x14ac:dyDescent="0.25">
      <c r="B991" t="e">
        <f>IF('01.06.2016'!#REF!="НД",1,0)</f>
        <v>#REF!</v>
      </c>
      <c r="C991" t="e">
        <f>IF('01.06.2016'!#REF!="СНІДцентр",1,0)</f>
        <v>#REF!</v>
      </c>
      <c r="D991" t="e">
        <f>IF('01.06.2016'!#REF!="ПТБ",1,0)</f>
        <v>#REF!</v>
      </c>
      <c r="E991" t="e">
        <f>OR('01.06.2016'!#REF!="ПМСД",'01.06.2016'!#REF!="поліклініка")</f>
        <v>#REF!</v>
      </c>
      <c r="F991" t="e">
        <f>IF('01.06.2016'!#REF!="Психоневрол.",1,0)</f>
        <v>#REF!</v>
      </c>
      <c r="G991" t="e">
        <f>OR('01.06.2016'!#REF!="Інше",'01.06.2016'!#REF!="ЦРЛ",'01.06.2016'!#REF!="МЛ",'01.06.2016'!#REF!="Інфекційна")</f>
        <v>#REF!</v>
      </c>
      <c r="L991" t="e">
        <f t="shared" si="16"/>
        <v>#REF!</v>
      </c>
      <c r="N991" t="e">
        <f t="shared" si="16"/>
        <v>#REF!</v>
      </c>
    </row>
    <row r="992" spans="2:14" x14ac:dyDescent="0.25">
      <c r="B992" t="e">
        <f>IF('01.06.2016'!#REF!="НД",1,0)</f>
        <v>#REF!</v>
      </c>
      <c r="C992" t="e">
        <f>IF('01.06.2016'!#REF!="СНІДцентр",1,0)</f>
        <v>#REF!</v>
      </c>
      <c r="D992" t="e">
        <f>IF('01.06.2016'!#REF!="ПТБ",1,0)</f>
        <v>#REF!</v>
      </c>
      <c r="E992" t="e">
        <f>OR('01.06.2016'!#REF!="ПМСД",'01.06.2016'!#REF!="поліклініка")</f>
        <v>#REF!</v>
      </c>
      <c r="F992" t="e">
        <f>IF('01.06.2016'!#REF!="Психоневрол.",1,0)</f>
        <v>#REF!</v>
      </c>
      <c r="G992" t="e">
        <f>OR('01.06.2016'!#REF!="Інше",'01.06.2016'!#REF!="ЦРЛ",'01.06.2016'!#REF!="МЛ",'01.06.2016'!#REF!="Інфекційна")</f>
        <v>#REF!</v>
      </c>
      <c r="L992" t="e">
        <f t="shared" si="16"/>
        <v>#REF!</v>
      </c>
      <c r="N992" t="e">
        <f t="shared" si="16"/>
        <v>#REF!</v>
      </c>
    </row>
    <row r="993" spans="2:14" x14ac:dyDescent="0.25">
      <c r="B993" t="e">
        <f>IF('01.06.2016'!#REF!="НД",1,0)</f>
        <v>#REF!</v>
      </c>
      <c r="C993" t="e">
        <f>IF('01.06.2016'!#REF!="СНІДцентр",1,0)</f>
        <v>#REF!</v>
      </c>
      <c r="D993" t="e">
        <f>IF('01.06.2016'!#REF!="ПТБ",1,0)</f>
        <v>#REF!</v>
      </c>
      <c r="E993" t="e">
        <f>OR('01.06.2016'!#REF!="ПМСД",'01.06.2016'!#REF!="поліклініка")</f>
        <v>#REF!</v>
      </c>
      <c r="F993" t="e">
        <f>IF('01.06.2016'!#REF!="Психоневрол.",1,0)</f>
        <v>#REF!</v>
      </c>
      <c r="G993" t="e">
        <f>OR('01.06.2016'!#REF!="Інше",'01.06.2016'!#REF!="ЦРЛ",'01.06.2016'!#REF!="МЛ",'01.06.2016'!#REF!="Інфекційна")</f>
        <v>#REF!</v>
      </c>
      <c r="L993" t="e">
        <f t="shared" si="16"/>
        <v>#REF!</v>
      </c>
      <c r="N993" t="e">
        <f t="shared" si="16"/>
        <v>#REF!</v>
      </c>
    </row>
    <row r="994" spans="2:14" x14ac:dyDescent="0.25">
      <c r="B994" t="e">
        <f>IF('01.06.2016'!#REF!="НД",1,0)</f>
        <v>#REF!</v>
      </c>
      <c r="C994" t="e">
        <f>IF('01.06.2016'!#REF!="СНІДцентр",1,0)</f>
        <v>#REF!</v>
      </c>
      <c r="D994" t="e">
        <f>IF('01.06.2016'!#REF!="ПТБ",1,0)</f>
        <v>#REF!</v>
      </c>
      <c r="E994" t="e">
        <f>OR('01.06.2016'!#REF!="ПМСД",'01.06.2016'!#REF!="поліклініка")</f>
        <v>#REF!</v>
      </c>
      <c r="F994" t="e">
        <f>IF('01.06.2016'!#REF!="Психоневрол.",1,0)</f>
        <v>#REF!</v>
      </c>
      <c r="G994" t="e">
        <f>OR('01.06.2016'!#REF!="Інше",'01.06.2016'!#REF!="ЦРЛ",'01.06.2016'!#REF!="МЛ",'01.06.2016'!#REF!="Інфекційна")</f>
        <v>#REF!</v>
      </c>
      <c r="L994" t="e">
        <f t="shared" si="16"/>
        <v>#REF!</v>
      </c>
      <c r="N994" t="e">
        <f t="shared" si="16"/>
        <v>#REF!</v>
      </c>
    </row>
    <row r="995" spans="2:14" x14ac:dyDescent="0.25">
      <c r="B995" t="e">
        <f>IF('01.06.2016'!#REF!="НД",1,0)</f>
        <v>#REF!</v>
      </c>
      <c r="C995" t="e">
        <f>IF('01.06.2016'!#REF!="СНІДцентр",1,0)</f>
        <v>#REF!</v>
      </c>
      <c r="D995" t="e">
        <f>IF('01.06.2016'!#REF!="ПТБ",1,0)</f>
        <v>#REF!</v>
      </c>
      <c r="E995" t="e">
        <f>OR('01.06.2016'!#REF!="ПМСД",'01.06.2016'!#REF!="поліклініка")</f>
        <v>#REF!</v>
      </c>
      <c r="F995" t="e">
        <f>IF('01.06.2016'!#REF!="Психоневрол.",1,0)</f>
        <v>#REF!</v>
      </c>
      <c r="G995" t="e">
        <f>OR('01.06.2016'!#REF!="Інше",'01.06.2016'!#REF!="ЦРЛ",'01.06.2016'!#REF!="МЛ",'01.06.2016'!#REF!="Інфекційна")</f>
        <v>#REF!</v>
      </c>
      <c r="L995" t="e">
        <f t="shared" si="16"/>
        <v>#REF!</v>
      </c>
      <c r="N995" t="e">
        <f t="shared" si="16"/>
        <v>#REF!</v>
      </c>
    </row>
    <row r="996" spans="2:14" x14ac:dyDescent="0.25">
      <c r="B996" t="e">
        <f>IF('01.06.2016'!#REF!="НД",1,0)</f>
        <v>#REF!</v>
      </c>
      <c r="C996" t="e">
        <f>IF('01.06.2016'!#REF!="СНІДцентр",1,0)</f>
        <v>#REF!</v>
      </c>
      <c r="D996" t="e">
        <f>IF('01.06.2016'!#REF!="ПТБ",1,0)</f>
        <v>#REF!</v>
      </c>
      <c r="E996" t="e">
        <f>OR('01.06.2016'!#REF!="ПМСД",'01.06.2016'!#REF!="поліклініка")</f>
        <v>#REF!</v>
      </c>
      <c r="F996" t="e">
        <f>IF('01.06.2016'!#REF!="Психоневрол.",1,0)</f>
        <v>#REF!</v>
      </c>
      <c r="G996" t="e">
        <f>OR('01.06.2016'!#REF!="Інше",'01.06.2016'!#REF!="ЦРЛ",'01.06.2016'!#REF!="МЛ",'01.06.2016'!#REF!="Інфекційна")</f>
        <v>#REF!</v>
      </c>
      <c r="L996" t="e">
        <f t="shared" si="16"/>
        <v>#REF!</v>
      </c>
      <c r="N996" t="e">
        <f t="shared" si="16"/>
        <v>#REF!</v>
      </c>
    </row>
    <row r="997" spans="2:14" x14ac:dyDescent="0.25">
      <c r="B997" t="e">
        <f>IF('01.06.2016'!#REF!="НД",1,0)</f>
        <v>#REF!</v>
      </c>
      <c r="C997" t="e">
        <f>IF('01.06.2016'!#REF!="СНІДцентр",1,0)</f>
        <v>#REF!</v>
      </c>
      <c r="D997" t="e">
        <f>IF('01.06.2016'!#REF!="ПТБ",1,0)</f>
        <v>#REF!</v>
      </c>
      <c r="E997" t="e">
        <f>OR('01.06.2016'!#REF!="ПМСД",'01.06.2016'!#REF!="поліклініка")</f>
        <v>#REF!</v>
      </c>
      <c r="F997" t="e">
        <f>IF('01.06.2016'!#REF!="Психоневрол.",1,0)</f>
        <v>#REF!</v>
      </c>
      <c r="G997" t="e">
        <f>OR('01.06.2016'!#REF!="Інше",'01.06.2016'!#REF!="ЦРЛ",'01.06.2016'!#REF!="МЛ",'01.06.2016'!#REF!="Інфекційна")</f>
        <v>#REF!</v>
      </c>
      <c r="L997" t="e">
        <f t="shared" si="16"/>
        <v>#REF!</v>
      </c>
      <c r="N997" t="e">
        <f t="shared" si="16"/>
        <v>#REF!</v>
      </c>
    </row>
    <row r="998" spans="2:14" x14ac:dyDescent="0.25">
      <c r="B998" t="e">
        <f>IF('01.06.2016'!#REF!="НД",1,0)</f>
        <v>#REF!</v>
      </c>
      <c r="C998" t="e">
        <f>IF('01.06.2016'!#REF!="СНІДцентр",1,0)</f>
        <v>#REF!</v>
      </c>
      <c r="D998" t="e">
        <f>IF('01.06.2016'!#REF!="ПТБ",1,0)</f>
        <v>#REF!</v>
      </c>
      <c r="E998" t="e">
        <f>OR('01.06.2016'!#REF!="ПМСД",'01.06.2016'!#REF!="поліклініка")</f>
        <v>#REF!</v>
      </c>
      <c r="F998" t="e">
        <f>IF('01.06.2016'!#REF!="Психоневрол.",1,0)</f>
        <v>#REF!</v>
      </c>
      <c r="G998" t="e">
        <f>OR('01.06.2016'!#REF!="Інше",'01.06.2016'!#REF!="ЦРЛ",'01.06.2016'!#REF!="МЛ",'01.06.2016'!#REF!="Інфекційна")</f>
        <v>#REF!</v>
      </c>
      <c r="L998" t="e">
        <f t="shared" si="16"/>
        <v>#REF!</v>
      </c>
      <c r="N998" t="e">
        <f t="shared" si="16"/>
        <v>#REF!</v>
      </c>
    </row>
    <row r="999" spans="2:14" x14ac:dyDescent="0.25">
      <c r="B999" t="e">
        <f>IF('01.06.2016'!#REF!="НД",1,0)</f>
        <v>#REF!</v>
      </c>
      <c r="C999" t="e">
        <f>IF('01.06.2016'!#REF!="СНІДцентр",1,0)</f>
        <v>#REF!</v>
      </c>
      <c r="D999" t="e">
        <f>IF('01.06.2016'!#REF!="ПТБ",1,0)</f>
        <v>#REF!</v>
      </c>
      <c r="E999" t="e">
        <f>OR('01.06.2016'!#REF!="ПМСД",'01.06.2016'!#REF!="поліклініка")</f>
        <v>#REF!</v>
      </c>
      <c r="F999" t="e">
        <f>IF('01.06.2016'!#REF!="Психоневрол.",1,0)</f>
        <v>#REF!</v>
      </c>
      <c r="G999" t="e">
        <f>OR('01.06.2016'!#REF!="Інше",'01.06.2016'!#REF!="ЦРЛ",'01.06.2016'!#REF!="МЛ",'01.06.2016'!#REF!="Інфекційна")</f>
        <v>#REF!</v>
      </c>
      <c r="L999" t="e">
        <f t="shared" si="16"/>
        <v>#REF!</v>
      </c>
      <c r="N999" t="e">
        <f t="shared" si="16"/>
        <v>#REF!</v>
      </c>
    </row>
    <row r="1000" spans="2:14" x14ac:dyDescent="0.25">
      <c r="B1000" t="e">
        <f>IF('01.06.2016'!#REF!="НД",1,0)</f>
        <v>#REF!</v>
      </c>
      <c r="C1000" t="e">
        <f>IF('01.06.2016'!#REF!="СНІДцентр",1,0)</f>
        <v>#REF!</v>
      </c>
      <c r="D1000" t="e">
        <f>IF('01.06.2016'!#REF!="ПТБ",1,0)</f>
        <v>#REF!</v>
      </c>
      <c r="E1000" t="e">
        <f>OR('01.06.2016'!#REF!="ПМСД",'01.06.2016'!#REF!="поліклініка")</f>
        <v>#REF!</v>
      </c>
      <c r="F1000" t="e">
        <f>IF('01.06.2016'!#REF!="Психоневрол.",1,0)</f>
        <v>#REF!</v>
      </c>
      <c r="G1000" t="e">
        <f>OR('01.06.2016'!#REF!="Інше",'01.06.2016'!#REF!="ЦРЛ",'01.06.2016'!#REF!="МЛ",'01.06.2016'!#REF!="Інфекційна")</f>
        <v>#REF!</v>
      </c>
      <c r="L1000" t="e">
        <f t="shared" si="16"/>
        <v>#REF!</v>
      </c>
      <c r="N1000" t="e">
        <f t="shared" si="16"/>
        <v>#REF!</v>
      </c>
    </row>
  </sheetData>
  <sheetProtection password="CCA2" sheet="1" objects="1" scenarios="1"/>
  <autoFilter ref="B2:G1000"/>
  <mergeCells count="12">
    <mergeCell ref="N2:N5"/>
    <mergeCell ref="B2:B5"/>
    <mergeCell ref="C2:C5"/>
    <mergeCell ref="D2:D5"/>
    <mergeCell ref="E2:E5"/>
    <mergeCell ref="F2:F5"/>
    <mergeCell ref="G2:G5"/>
    <mergeCell ref="I2:I5"/>
    <mergeCell ref="J2:J5"/>
    <mergeCell ref="K2:K5"/>
    <mergeCell ref="L2:L5"/>
    <mergeCell ref="M2:M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1"/>
  <sheetViews>
    <sheetView workbookViewId="0">
      <selection activeCell="W13" sqref="W13"/>
    </sheetView>
  </sheetViews>
  <sheetFormatPr defaultRowHeight="15" x14ac:dyDescent="0.25"/>
  <cols>
    <col min="1" max="1" width="2.5703125" customWidth="1"/>
    <col min="2" max="2" width="23.42578125" customWidth="1"/>
    <col min="3" max="3" width="14.5703125" customWidth="1"/>
    <col min="4" max="4" width="15" customWidth="1"/>
    <col min="5" max="5" width="14" customWidth="1"/>
  </cols>
  <sheetData>
    <row r="1" spans="1:6" ht="93" thickBot="1" x14ac:dyDescent="0.3">
      <c r="D1" s="112" t="s">
        <v>9</v>
      </c>
      <c r="E1" s="114" t="s">
        <v>10</v>
      </c>
      <c r="F1" s="269" t="s">
        <v>164</v>
      </c>
    </row>
    <row r="2" spans="1:6" ht="14.25" customHeight="1" thickBot="1" x14ac:dyDescent="0.3">
      <c r="A2" s="439">
        <v>1</v>
      </c>
      <c r="B2" s="304" t="s">
        <v>261</v>
      </c>
      <c r="C2" s="311" t="s">
        <v>260</v>
      </c>
      <c r="D2" s="312">
        <f>'01.06.2016'!U51</f>
        <v>9.3333333333333339</v>
      </c>
      <c r="E2" s="313">
        <f>'01.06.2016'!V51</f>
        <v>17.333333333333332</v>
      </c>
      <c r="F2" s="314">
        <f>'01.06.2016'!W51</f>
        <v>12.833333333333334</v>
      </c>
    </row>
    <row r="3" spans="1:6" ht="14.25" customHeight="1" thickBot="1" x14ac:dyDescent="0.3">
      <c r="A3" s="439"/>
      <c r="B3" s="304" t="s">
        <v>262</v>
      </c>
      <c r="C3" s="307" t="s">
        <v>259</v>
      </c>
      <c r="D3" s="308">
        <f>'01.06.2016'!U52</f>
        <v>42</v>
      </c>
      <c r="E3" s="309">
        <f>'01.06.2016'!V52</f>
        <v>152.66666666666666</v>
      </c>
      <c r="F3" s="310">
        <f>'01.06.2016'!W52</f>
        <v>95.13333333333334</v>
      </c>
    </row>
    <row r="4" spans="1:6" ht="14.25" customHeight="1" thickBot="1" x14ac:dyDescent="0.3">
      <c r="A4" s="439">
        <v>2</v>
      </c>
      <c r="B4" s="304" t="s">
        <v>263</v>
      </c>
      <c r="C4" s="311" t="s">
        <v>260</v>
      </c>
      <c r="D4" s="312">
        <f>'01.06.2016'!U75</f>
        <v>6</v>
      </c>
      <c r="E4" s="313">
        <f>'01.06.2016'!V75</f>
        <v>14</v>
      </c>
      <c r="F4" s="314">
        <f>'01.06.2016'!W75</f>
        <v>9.8000000000000007</v>
      </c>
    </row>
    <row r="5" spans="1:6" ht="14.25" customHeight="1" thickBot="1" x14ac:dyDescent="0.3">
      <c r="A5" s="439"/>
      <c r="B5" s="304" t="s">
        <v>264</v>
      </c>
      <c r="C5" s="307" t="s">
        <v>259</v>
      </c>
      <c r="D5" s="308">
        <f>'01.06.2016'!U76</f>
        <v>35.714285714285715</v>
      </c>
      <c r="E5" s="309">
        <f>'01.06.2016'!V76</f>
        <v>124.28571428571429</v>
      </c>
      <c r="F5" s="310">
        <f>'01.06.2016'!W76</f>
        <v>71.342857142857142</v>
      </c>
    </row>
    <row r="6" spans="1:6" ht="14.25" customHeight="1" thickBot="1" x14ac:dyDescent="0.3">
      <c r="A6" s="439">
        <v>3</v>
      </c>
      <c r="B6" s="304" t="s">
        <v>266</v>
      </c>
      <c r="C6" s="311" t="s">
        <v>260</v>
      </c>
      <c r="D6" s="312">
        <f>'01.06.2016'!U154</f>
        <v>4</v>
      </c>
      <c r="E6" s="313">
        <f>'01.06.2016'!V154</f>
        <v>16</v>
      </c>
      <c r="F6" s="314">
        <f>'01.06.2016'!W154</f>
        <v>10</v>
      </c>
    </row>
    <row r="7" spans="1:6" ht="14.25" customHeight="1" thickBot="1" x14ac:dyDescent="0.3">
      <c r="A7" s="439"/>
      <c r="B7" s="304" t="s">
        <v>265</v>
      </c>
      <c r="C7" s="307" t="s">
        <v>259</v>
      </c>
      <c r="D7" s="308">
        <f>AVERAGE('01.06.2016'!U155:U156)</f>
        <v>16.25</v>
      </c>
      <c r="E7" s="309">
        <f>AVERAGE('01.06.2016'!V155:V156)</f>
        <v>155.56818181818181</v>
      </c>
      <c r="F7" s="310">
        <f>AVERAGE('01.06.2016'!W155:W156)</f>
        <v>77.318181818181813</v>
      </c>
    </row>
    <row r="8" spans="1:6" ht="14.25" customHeight="1" thickBot="1" x14ac:dyDescent="0.3">
      <c r="A8" s="439">
        <v>4</v>
      </c>
      <c r="B8" s="304" t="s">
        <v>267</v>
      </c>
      <c r="C8" s="311" t="s">
        <v>260</v>
      </c>
      <c r="D8" s="312">
        <f>'01.06.2016'!U173</f>
        <v>5.5</v>
      </c>
      <c r="E8" s="313">
        <f>'01.06.2016'!V173</f>
        <v>17</v>
      </c>
      <c r="F8" s="314">
        <f>'01.06.2016'!W173</f>
        <v>9.875</v>
      </c>
    </row>
    <row r="9" spans="1:6" ht="14.25" customHeight="1" thickBot="1" x14ac:dyDescent="0.3">
      <c r="A9" s="439"/>
      <c r="B9" s="304" t="s">
        <v>268</v>
      </c>
      <c r="C9" s="307" t="s">
        <v>259</v>
      </c>
      <c r="D9" s="308">
        <f>'01.06.2016'!U174</f>
        <v>12.5</v>
      </c>
      <c r="E9" s="309">
        <f>'01.06.2016'!V174</f>
        <v>157.5</v>
      </c>
      <c r="F9" s="310">
        <f>'01.06.2016'!W174</f>
        <v>70.724999999999994</v>
      </c>
    </row>
    <row r="10" spans="1:6" ht="14.25" customHeight="1" thickBot="1" x14ac:dyDescent="0.3">
      <c r="A10" s="439">
        <v>5</v>
      </c>
      <c r="B10" s="304" t="s">
        <v>14</v>
      </c>
      <c r="C10" s="311" t="s">
        <v>260</v>
      </c>
      <c r="D10" s="312">
        <f>'01.06.2016'!U191</f>
        <v>5.6666666666666661</v>
      </c>
      <c r="E10" s="313">
        <f>'01.06.2016'!V191</f>
        <v>9.6666666666666679</v>
      </c>
      <c r="F10" s="314">
        <f>'01.06.2016'!W191</f>
        <v>7.5633333333333335</v>
      </c>
    </row>
    <row r="11" spans="1:6" ht="14.25" customHeight="1" thickBot="1" x14ac:dyDescent="0.3">
      <c r="A11" s="439"/>
      <c r="B11" s="304" t="s">
        <v>269</v>
      </c>
      <c r="C11" s="307" t="s">
        <v>259</v>
      </c>
      <c r="D11" s="308">
        <f>'01.06.2016'!U192</f>
        <v>10</v>
      </c>
      <c r="E11" s="309">
        <f>'01.06.2016'!V192</f>
        <v>198</v>
      </c>
      <c r="F11" s="310">
        <f>'01.06.2016'!W192</f>
        <v>59.220000000000006</v>
      </c>
    </row>
    <row r="12" spans="1:6" ht="14.25" customHeight="1" thickBot="1" x14ac:dyDescent="0.3">
      <c r="A12" s="439">
        <v>6</v>
      </c>
      <c r="B12" s="304" t="s">
        <v>270</v>
      </c>
      <c r="C12" s="311" t="s">
        <v>260</v>
      </c>
      <c r="D12" s="312">
        <f>'01.06.2016'!U200</f>
        <v>2</v>
      </c>
      <c r="E12" s="313">
        <f>'01.06.2016'!V200</f>
        <v>16</v>
      </c>
      <c r="F12" s="314">
        <f>'01.06.2016'!W200</f>
        <v>7</v>
      </c>
    </row>
    <row r="13" spans="1:6" ht="14.25" customHeight="1" thickBot="1" x14ac:dyDescent="0.3">
      <c r="A13" s="439"/>
      <c r="B13" s="304" t="s">
        <v>271</v>
      </c>
      <c r="C13" s="307" t="s">
        <v>259</v>
      </c>
      <c r="D13" s="308">
        <f>'01.06.2016'!U201</f>
        <v>25</v>
      </c>
      <c r="E13" s="309">
        <f>'01.06.2016'!V201</f>
        <v>97.5</v>
      </c>
      <c r="F13" s="310">
        <f>'01.06.2016'!W201</f>
        <v>55.5</v>
      </c>
    </row>
    <row r="14" spans="1:6" ht="14.25" customHeight="1" thickBot="1" x14ac:dyDescent="0.3">
      <c r="A14" s="439">
        <v>7</v>
      </c>
      <c r="B14" s="304" t="s">
        <v>272</v>
      </c>
      <c r="C14" s="311" t="s">
        <v>260</v>
      </c>
      <c r="D14" s="312">
        <f>'01.06.2016'!U221</f>
        <v>7</v>
      </c>
      <c r="E14" s="313">
        <f>'01.06.2016'!V221</f>
        <v>16.5</v>
      </c>
      <c r="F14" s="314">
        <f>'01.06.2016'!W221</f>
        <v>11.024999999999999</v>
      </c>
    </row>
    <row r="15" spans="1:6" ht="14.25" customHeight="1" thickBot="1" x14ac:dyDescent="0.3">
      <c r="A15" s="439"/>
      <c r="B15" s="304" t="s">
        <v>273</v>
      </c>
      <c r="C15" s="307" t="s">
        <v>259</v>
      </c>
      <c r="D15" s="308">
        <f>'01.06.2016'!U222</f>
        <v>28</v>
      </c>
      <c r="E15" s="309">
        <f>'01.06.2016'!V222</f>
        <v>151</v>
      </c>
      <c r="F15" s="310">
        <f>'01.06.2016'!W222</f>
        <v>85.539999999999992</v>
      </c>
    </row>
    <row r="16" spans="1:6" ht="14.25" customHeight="1" thickBot="1" x14ac:dyDescent="0.3">
      <c r="A16" s="439">
        <v>8</v>
      </c>
      <c r="B16" s="304" t="s">
        <v>274</v>
      </c>
      <c r="C16" s="311" t="s">
        <v>260</v>
      </c>
      <c r="D16" s="312">
        <f>'01.06.2016'!U254</f>
        <v>7.333333333333333</v>
      </c>
      <c r="E16" s="313">
        <f>'01.06.2016'!V254</f>
        <v>18</v>
      </c>
      <c r="F16" s="314">
        <f>'01.06.2016'!W254</f>
        <v>9.4333333333333336</v>
      </c>
    </row>
    <row r="17" spans="1:6" ht="14.25" customHeight="1" thickBot="1" x14ac:dyDescent="0.3">
      <c r="A17" s="439"/>
      <c r="B17" s="304" t="s">
        <v>275</v>
      </c>
      <c r="C17" s="307" t="s">
        <v>259</v>
      </c>
      <c r="D17" s="308">
        <f>'01.06.2016'!U255</f>
        <v>50</v>
      </c>
      <c r="E17" s="309">
        <f>'01.06.2016'!V255</f>
        <v>131.11111111111111</v>
      </c>
      <c r="F17" s="310">
        <f>'01.06.2016'!W255</f>
        <v>85.195555555555558</v>
      </c>
    </row>
    <row r="18" spans="1:6" ht="14.25" customHeight="1" thickBot="1" x14ac:dyDescent="0.3">
      <c r="A18" s="439">
        <v>9</v>
      </c>
      <c r="B18" s="304" t="s">
        <v>276</v>
      </c>
      <c r="C18" s="311" t="s">
        <v>260</v>
      </c>
      <c r="D18" s="312">
        <f>'01.06.2016'!U268</f>
        <v>4</v>
      </c>
      <c r="E18" s="313">
        <f>'01.06.2016'!V268</f>
        <v>18</v>
      </c>
      <c r="F18" s="314">
        <f>'01.06.2016'!W268</f>
        <v>11.25</v>
      </c>
    </row>
    <row r="19" spans="1:6" ht="14.25" customHeight="1" thickBot="1" x14ac:dyDescent="0.3">
      <c r="A19" s="439"/>
      <c r="B19" s="304" t="s">
        <v>277</v>
      </c>
      <c r="C19" s="307" t="s">
        <v>259</v>
      </c>
      <c r="D19" s="308">
        <f>AVERAGE('01.06.2016'!U269:U270)</f>
        <v>32.666666666666671</v>
      </c>
      <c r="E19" s="309">
        <f>AVERAGE('01.06.2016'!V269:V270)</f>
        <v>185.83333333333331</v>
      </c>
      <c r="F19" s="310">
        <f>AVERAGE('01.06.2016'!W269:W270)</f>
        <v>87.758333333333326</v>
      </c>
    </row>
    <row r="20" spans="1:6" ht="14.25" customHeight="1" thickBot="1" x14ac:dyDescent="0.3">
      <c r="A20" s="439">
        <v>10</v>
      </c>
      <c r="B20" s="304" t="s">
        <v>278</v>
      </c>
      <c r="C20" s="311" t="s">
        <v>260</v>
      </c>
      <c r="D20" s="312">
        <f>'01.06.2016'!U278</f>
        <v>8</v>
      </c>
      <c r="E20" s="313">
        <f>'01.06.2016'!V278</f>
        <v>16</v>
      </c>
      <c r="F20" s="314">
        <f>'01.06.2016'!W278</f>
        <v>12</v>
      </c>
    </row>
    <row r="21" spans="1:6" ht="14.25" customHeight="1" thickBot="1" x14ac:dyDescent="0.3">
      <c r="A21" s="439"/>
      <c r="B21" s="304" t="s">
        <v>279</v>
      </c>
      <c r="C21" s="307" t="s">
        <v>259</v>
      </c>
      <c r="D21" s="308">
        <f>'01.06.2016'!U279</f>
        <v>20</v>
      </c>
      <c r="E21" s="309">
        <f>'01.06.2016'!V279</f>
        <v>180</v>
      </c>
      <c r="F21" s="310">
        <f>'01.06.2016'!W279</f>
        <v>105.6</v>
      </c>
    </row>
    <row r="22" spans="1:6" ht="14.25" customHeight="1" thickBot="1" x14ac:dyDescent="0.3">
      <c r="A22" s="439">
        <v>11</v>
      </c>
      <c r="B22" s="304" t="s">
        <v>280</v>
      </c>
      <c r="C22" s="311" t="s">
        <v>260</v>
      </c>
      <c r="D22" s="312">
        <f>'01.06.2016'!U293</f>
        <v>13.333333333333334</v>
      </c>
      <c r="E22" s="313">
        <f>'01.06.2016'!V293</f>
        <v>10.736666666666666</v>
      </c>
      <c r="F22" s="314">
        <f>'01.06.2016'!W293</f>
        <v>10.736666666666666</v>
      </c>
    </row>
    <row r="23" spans="1:6" ht="14.25" customHeight="1" thickBot="1" x14ac:dyDescent="0.3">
      <c r="A23" s="439"/>
      <c r="B23" s="304" t="s">
        <v>281</v>
      </c>
      <c r="C23" s="307" t="s">
        <v>259</v>
      </c>
      <c r="D23" s="308">
        <f>'01.06.2016'!U294</f>
        <v>13.75</v>
      </c>
      <c r="E23" s="309">
        <f>'01.06.2016'!V294</f>
        <v>193.75</v>
      </c>
      <c r="F23" s="310">
        <f>'01.06.2016'!W294</f>
        <v>82.972499999999997</v>
      </c>
    </row>
    <row r="24" spans="1:6" ht="14.25" customHeight="1" thickBot="1" x14ac:dyDescent="0.3">
      <c r="A24" s="439">
        <v>12</v>
      </c>
      <c r="B24" s="304" t="s">
        <v>282</v>
      </c>
      <c r="C24" s="311" t="s">
        <v>260</v>
      </c>
      <c r="D24" s="312">
        <f>'01.06.2016'!U305</f>
        <v>10</v>
      </c>
      <c r="E24" s="313">
        <f>'01.06.2016'!V305</f>
        <v>18</v>
      </c>
      <c r="F24" s="314">
        <f>'01.06.2016'!W305</f>
        <v>10.55</v>
      </c>
    </row>
    <row r="25" spans="1:6" ht="14.25" customHeight="1" thickBot="1" x14ac:dyDescent="0.3">
      <c r="A25" s="439"/>
      <c r="B25" s="304" t="s">
        <v>283</v>
      </c>
      <c r="C25" s="307" t="s">
        <v>259</v>
      </c>
      <c r="D25" s="308">
        <f>'01.06.2016'!U306</f>
        <v>7.5</v>
      </c>
      <c r="E25" s="309">
        <f>'01.06.2016'!V306</f>
        <v>217.5</v>
      </c>
      <c r="F25" s="310">
        <f>'01.06.2016'!W306</f>
        <v>84.026666666666671</v>
      </c>
    </row>
    <row r="26" spans="1:6" ht="14.25" customHeight="1" thickBot="1" x14ac:dyDescent="0.3">
      <c r="A26" s="439">
        <v>13</v>
      </c>
      <c r="B26" s="304" t="s">
        <v>284</v>
      </c>
      <c r="C26" s="311" t="s">
        <v>260</v>
      </c>
      <c r="D26" s="312">
        <f>'01.06.2016'!U326</f>
        <v>4</v>
      </c>
      <c r="E26" s="313">
        <f>'01.06.2016'!V326</f>
        <v>6</v>
      </c>
      <c r="F26" s="314">
        <f>'01.06.2016'!W326</f>
        <v>9</v>
      </c>
    </row>
    <row r="27" spans="1:6" ht="14.25" customHeight="1" thickBot="1" x14ac:dyDescent="0.3">
      <c r="A27" s="439"/>
      <c r="C27" s="307" t="s">
        <v>259</v>
      </c>
      <c r="D27" s="308">
        <f>'01.06.2016'!U327</f>
        <v>61.666666666666664</v>
      </c>
      <c r="E27" s="309">
        <f>'01.06.2016'!V327</f>
        <v>134.16666666666666</v>
      </c>
      <c r="F27" s="310">
        <f>'01.06.2016'!W327</f>
        <v>89.033333333333346</v>
      </c>
    </row>
    <row r="28" spans="1:6" ht="14.25" customHeight="1" thickBot="1" x14ac:dyDescent="0.3">
      <c r="A28" s="439">
        <v>14</v>
      </c>
      <c r="C28" s="311" t="s">
        <v>260</v>
      </c>
      <c r="D28" s="312">
        <f>'01.06.2016'!U368</f>
        <v>2</v>
      </c>
      <c r="E28" s="313">
        <f>'01.06.2016'!V368</f>
        <v>16</v>
      </c>
      <c r="F28" s="314">
        <f>'01.06.2016'!W368</f>
        <v>9</v>
      </c>
    </row>
    <row r="29" spans="1:6" ht="14.25" customHeight="1" thickBot="1" x14ac:dyDescent="0.3">
      <c r="A29" s="439"/>
      <c r="C29" s="307" t="s">
        <v>259</v>
      </c>
      <c r="D29" s="308">
        <f>'01.06.2016'!U369</f>
        <v>18.46153846153846</v>
      </c>
      <c r="E29" s="309">
        <f>'01.06.2016'!V369</f>
        <v>178.07692307692307</v>
      </c>
      <c r="F29" s="310">
        <f>'01.06.2016'!W369</f>
        <v>79.384615384615387</v>
      </c>
    </row>
    <row r="30" spans="1:6" ht="14.25" customHeight="1" thickBot="1" x14ac:dyDescent="0.3">
      <c r="A30" s="439">
        <v>15</v>
      </c>
      <c r="C30" s="311" t="s">
        <v>260</v>
      </c>
      <c r="D30" s="312">
        <f>'01.06.2016'!U386</f>
        <v>6</v>
      </c>
      <c r="E30" s="313">
        <f>'01.06.2016'!V386</f>
        <v>20</v>
      </c>
      <c r="F30" s="314">
        <f>'01.06.2016'!W386</f>
        <v>11.3</v>
      </c>
    </row>
    <row r="31" spans="1:6" ht="14.25" customHeight="1" thickBot="1" x14ac:dyDescent="0.3">
      <c r="A31" s="439"/>
      <c r="C31" s="307" t="s">
        <v>259</v>
      </c>
      <c r="D31" s="308">
        <f>'01.06.2016'!U387</f>
        <v>20</v>
      </c>
      <c r="E31" s="309">
        <f>'01.06.2016'!V387</f>
        <v>198.33333333333334</v>
      </c>
      <c r="F31" s="310">
        <f>'01.06.2016'!W387</f>
        <v>100.39999999999999</v>
      </c>
    </row>
    <row r="32" spans="1:6" ht="14.25" customHeight="1" thickBot="1" x14ac:dyDescent="0.3">
      <c r="A32" s="439">
        <v>16</v>
      </c>
      <c r="C32" s="311" t="s">
        <v>260</v>
      </c>
      <c r="D32" s="312">
        <f>'01.06.2016'!U425</f>
        <v>6</v>
      </c>
      <c r="E32" s="313">
        <f>'01.06.2016'!V425</f>
        <v>16</v>
      </c>
      <c r="F32" s="314">
        <f>'01.06.2016'!W425</f>
        <v>12</v>
      </c>
    </row>
    <row r="33" spans="1:6" ht="14.25" customHeight="1" thickBot="1" x14ac:dyDescent="0.3">
      <c r="A33" s="439"/>
      <c r="C33" s="307" t="s">
        <v>259</v>
      </c>
      <c r="D33" s="308">
        <f>'01.06.2016'!U426</f>
        <v>21.666666666666668</v>
      </c>
      <c r="E33" s="309">
        <f>'01.06.2016'!V426</f>
        <v>178.33333333333334</v>
      </c>
      <c r="F33" s="310">
        <f>'01.06.2016'!W426</f>
        <v>85.375</v>
      </c>
    </row>
    <row r="34" spans="1:6" ht="14.25" customHeight="1" thickBot="1" x14ac:dyDescent="0.3">
      <c r="A34" s="439">
        <v>17</v>
      </c>
      <c r="C34" s="311" t="s">
        <v>260</v>
      </c>
      <c r="D34" s="312">
        <f>'01.06.2016'!U440</f>
        <v>4</v>
      </c>
      <c r="E34" s="313">
        <f>'01.06.2016'!V440</f>
        <v>16</v>
      </c>
      <c r="F34" s="314">
        <f>'01.06.2016'!W440</f>
        <v>10.1</v>
      </c>
    </row>
    <row r="35" spans="1:6" ht="14.25" customHeight="1" thickBot="1" x14ac:dyDescent="0.3">
      <c r="A35" s="439"/>
      <c r="C35" s="307" t="s">
        <v>259</v>
      </c>
      <c r="D35" s="308">
        <f>'01.06.2016'!U441</f>
        <v>21.25</v>
      </c>
      <c r="E35" s="309">
        <f>'01.06.2016'!V441</f>
        <v>121.25</v>
      </c>
      <c r="F35" s="310">
        <f>'01.06.2016'!W441</f>
        <v>74.224999999999994</v>
      </c>
    </row>
    <row r="36" spans="1:6" ht="14.25" customHeight="1" thickBot="1" x14ac:dyDescent="0.3">
      <c r="A36" s="439">
        <v>18</v>
      </c>
      <c r="C36" s="311" t="s">
        <v>260</v>
      </c>
      <c r="D36" s="312">
        <f>'01.06.2016'!U467</f>
        <v>5</v>
      </c>
      <c r="E36" s="313">
        <f>'01.06.2016'!V467</f>
        <v>14</v>
      </c>
      <c r="F36" s="314">
        <f>'01.06.2016'!W467</f>
        <v>12.1</v>
      </c>
    </row>
    <row r="37" spans="1:6" ht="14.25" customHeight="1" thickBot="1" x14ac:dyDescent="0.3">
      <c r="A37" s="439"/>
      <c r="C37" s="307" t="s">
        <v>259</v>
      </c>
      <c r="D37" s="308">
        <f>'01.06.2016'!U468</f>
        <v>38.125</v>
      </c>
      <c r="E37" s="309">
        <f>'01.06.2016'!V468</f>
        <v>141.875</v>
      </c>
      <c r="F37" s="310">
        <f>'01.06.2016'!W468</f>
        <v>83.987499999999997</v>
      </c>
    </row>
    <row r="38" spans="1:6" ht="14.25" customHeight="1" thickBot="1" x14ac:dyDescent="0.3">
      <c r="A38" s="439">
        <v>19</v>
      </c>
      <c r="C38" s="311" t="s">
        <v>260</v>
      </c>
      <c r="D38" s="312">
        <f>'01.06.2016'!U479</f>
        <v>7</v>
      </c>
      <c r="E38" s="313">
        <f>'01.06.2016'!V479</f>
        <v>12</v>
      </c>
      <c r="F38" s="314">
        <f>'01.06.2016'!W479</f>
        <v>10.15</v>
      </c>
    </row>
    <row r="39" spans="1:6" ht="14.25" customHeight="1" thickBot="1" x14ac:dyDescent="0.3">
      <c r="A39" s="439"/>
      <c r="C39" s="307" t="s">
        <v>259</v>
      </c>
      <c r="D39" s="308">
        <f>'01.06.2016'!U480</f>
        <v>25</v>
      </c>
      <c r="E39" s="309">
        <f>'01.06.2016'!V480</f>
        <v>186.66666666666666</v>
      </c>
      <c r="F39" s="310">
        <f>'01.06.2016'!W480</f>
        <v>98.266666666666666</v>
      </c>
    </row>
    <row r="40" spans="1:6" ht="14.25" customHeight="1" thickBot="1" x14ac:dyDescent="0.3">
      <c r="A40" s="439">
        <v>20</v>
      </c>
      <c r="C40" s="311" t="s">
        <v>260</v>
      </c>
      <c r="D40" s="312">
        <f>'01.06.2016'!U512</f>
        <v>16.666666666666668</v>
      </c>
      <c r="E40" s="313">
        <f>'01.06.2016'!V512</f>
        <v>18</v>
      </c>
      <c r="F40" s="314">
        <f>'01.06.2016'!W512</f>
        <v>17.333333333333332</v>
      </c>
    </row>
    <row r="41" spans="1:6" ht="14.25" customHeight="1" thickBot="1" x14ac:dyDescent="0.3">
      <c r="A41" s="439"/>
      <c r="C41" s="307" t="s">
        <v>259</v>
      </c>
      <c r="D41" s="308">
        <f>'01.06.2016'!U513</f>
        <v>34</v>
      </c>
      <c r="E41" s="309">
        <f>'01.06.2016'!V513</f>
        <v>100.5</v>
      </c>
      <c r="F41" s="310">
        <f>'01.06.2016'!W513</f>
        <v>71.7</v>
      </c>
    </row>
    <row r="42" spans="1:6" ht="14.25" customHeight="1" thickBot="1" x14ac:dyDescent="0.3">
      <c r="A42" s="439">
        <v>21</v>
      </c>
      <c r="C42" s="311" t="s">
        <v>260</v>
      </c>
      <c r="D42" s="312">
        <f>'01.06.2016'!U533</f>
        <v>3</v>
      </c>
      <c r="E42" s="313">
        <f>'01.06.2016'!V533</f>
        <v>12</v>
      </c>
      <c r="F42" s="314">
        <f>'01.06.2016'!W533</f>
        <v>8.1199999999999992</v>
      </c>
    </row>
    <row r="43" spans="1:6" ht="14.25" customHeight="1" thickBot="1" x14ac:dyDescent="0.3">
      <c r="A43" s="439"/>
      <c r="C43" s="307" t="s">
        <v>259</v>
      </c>
      <c r="D43" s="308">
        <f>'01.06.2016'!U534</f>
        <v>11.666666666666666</v>
      </c>
      <c r="E43" s="309">
        <f>'01.06.2016'!V534</f>
        <v>170.83333333333334</v>
      </c>
      <c r="F43" s="310">
        <f>'01.06.2016'!W534</f>
        <v>70.986666666666665</v>
      </c>
    </row>
    <row r="44" spans="1:6" ht="14.25" customHeight="1" thickBot="1" x14ac:dyDescent="0.3">
      <c r="A44" s="439">
        <v>22</v>
      </c>
      <c r="C44" s="311" t="s">
        <v>260</v>
      </c>
      <c r="D44" s="312">
        <f>'01.06.2016'!U569</f>
        <v>0</v>
      </c>
      <c r="E44" s="313">
        <f>'01.06.2016'!V569</f>
        <v>0</v>
      </c>
      <c r="F44" s="314">
        <f>'01.06.2016'!W569</f>
        <v>0</v>
      </c>
    </row>
    <row r="45" spans="1:6" ht="14.25" customHeight="1" thickBot="1" x14ac:dyDescent="0.3">
      <c r="A45" s="439"/>
      <c r="C45" s="307" t="s">
        <v>259</v>
      </c>
      <c r="D45" s="308">
        <f>'01.06.2016'!U570</f>
        <v>40.799999999999997</v>
      </c>
      <c r="E45" s="309">
        <f>'01.06.2016'!V570</f>
        <v>142.19999999999999</v>
      </c>
      <c r="F45" s="310">
        <f>'01.06.2016'!W570</f>
        <v>90.174999999999997</v>
      </c>
    </row>
    <row r="46" spans="1:6" ht="14.25" customHeight="1" thickBot="1" x14ac:dyDescent="0.3">
      <c r="A46" s="439">
        <v>23</v>
      </c>
      <c r="C46" s="311" t="s">
        <v>260</v>
      </c>
      <c r="D46" s="312">
        <f>'01.06.2016'!U590</f>
        <v>2</v>
      </c>
      <c r="E46" s="313">
        <f>'01.06.2016'!V590</f>
        <v>20</v>
      </c>
      <c r="F46" s="314">
        <f>'01.06.2016'!W590</f>
        <v>9.8000000000000007</v>
      </c>
    </row>
    <row r="47" spans="1:6" ht="14.25" customHeight="1" thickBot="1" x14ac:dyDescent="0.3">
      <c r="A47" s="439"/>
      <c r="C47" s="307" t="s">
        <v>259</v>
      </c>
      <c r="D47" s="308">
        <f>'01.06.2016'!U591</f>
        <v>21.666666666666668</v>
      </c>
      <c r="E47" s="309">
        <f>'01.06.2016'!V591</f>
        <v>138.33333333333334</v>
      </c>
      <c r="F47" s="310">
        <f>'01.06.2016'!W591</f>
        <v>78</v>
      </c>
    </row>
    <row r="48" spans="1:6" ht="14.25" customHeight="1" thickBot="1" x14ac:dyDescent="0.3">
      <c r="A48" s="439">
        <v>24</v>
      </c>
      <c r="C48" s="311" t="s">
        <v>260</v>
      </c>
      <c r="D48" s="312">
        <f>'01.06.2016'!U596</f>
        <v>2</v>
      </c>
      <c r="E48" s="313">
        <f>'01.06.2016'!V596</f>
        <v>12</v>
      </c>
      <c r="F48" s="314">
        <f>'01.06.2016'!W596</f>
        <v>7</v>
      </c>
    </row>
    <row r="49" spans="1:6" ht="14.25" customHeight="1" thickBot="1" x14ac:dyDescent="0.3">
      <c r="A49" s="439"/>
      <c r="C49" s="307" t="s">
        <v>259</v>
      </c>
      <c r="D49" s="308">
        <f>'01.06.2016'!U597</f>
        <v>10</v>
      </c>
      <c r="E49" s="309">
        <f>'01.06.2016'!V597</f>
        <v>185</v>
      </c>
      <c r="F49" s="310">
        <f>'01.06.2016'!W597</f>
        <v>70</v>
      </c>
    </row>
    <row r="50" spans="1:6" ht="14.25" customHeight="1" thickBot="1" x14ac:dyDescent="0.3">
      <c r="A50" s="439">
        <v>25</v>
      </c>
      <c r="C50" s="311" t="s">
        <v>260</v>
      </c>
      <c r="D50" s="312">
        <f>'01.06.2016'!U611</f>
        <v>6</v>
      </c>
      <c r="E50" s="313">
        <f>'01.06.2016'!V611</f>
        <v>16</v>
      </c>
      <c r="F50" s="314">
        <f>'01.06.2016'!W611</f>
        <v>10.1</v>
      </c>
    </row>
    <row r="51" spans="1:6" ht="14.25" customHeight="1" x14ac:dyDescent="0.25">
      <c r="A51" s="439"/>
      <c r="C51" s="307" t="s">
        <v>259</v>
      </c>
      <c r="D51" s="308">
        <f>'01.06.2016'!U612</f>
        <v>26.25</v>
      </c>
      <c r="E51" s="309">
        <f>'01.06.2016'!V612</f>
        <v>157.5</v>
      </c>
      <c r="F51" s="310">
        <f>'01.06.2016'!W612</f>
        <v>83.8</v>
      </c>
    </row>
  </sheetData>
  <mergeCells count="25">
    <mergeCell ref="A24:A25"/>
    <mergeCell ref="A48:A49"/>
    <mergeCell ref="A44:A45"/>
    <mergeCell ref="A42:A43"/>
    <mergeCell ref="A40:A41"/>
    <mergeCell ref="A46:A47"/>
    <mergeCell ref="A26:A27"/>
    <mergeCell ref="A28:A29"/>
    <mergeCell ref="A50:A51"/>
    <mergeCell ref="A38:A39"/>
    <mergeCell ref="A34:A35"/>
    <mergeCell ref="A32:A33"/>
    <mergeCell ref="A30:A31"/>
    <mergeCell ref="A36:A37"/>
    <mergeCell ref="A2:A3"/>
    <mergeCell ref="A22:A23"/>
    <mergeCell ref="A18:A19"/>
    <mergeCell ref="A16:A17"/>
    <mergeCell ref="A14:A15"/>
    <mergeCell ref="A10:A11"/>
    <mergeCell ref="A4:A5"/>
    <mergeCell ref="A6:A7"/>
    <mergeCell ref="A8:A9"/>
    <mergeCell ref="A12:A13"/>
    <mergeCell ref="A20:A2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01.06.2016</vt:lpstr>
      <vt:lpstr>Лист2</vt:lpstr>
      <vt:lpstr>Середня доза препаратів</vt:lpstr>
      <vt:lpstr>'01.06.2016'!Заголовки_для_печати</vt:lpstr>
      <vt:lpstr>'01.06.2016'!Область_печати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uid</dc:creator>
  <cp:lastModifiedBy>Doctor</cp:lastModifiedBy>
  <cp:lastPrinted>2016-02-01T07:58:46Z</cp:lastPrinted>
  <dcterms:created xsi:type="dcterms:W3CDTF">2011-02-02T15:00:27Z</dcterms:created>
  <dcterms:modified xsi:type="dcterms:W3CDTF">2016-06-16T15:13:30Z</dcterms:modified>
</cp:coreProperties>
</file>